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<sst xmlns="http://schemas.openxmlformats.org/spreadsheetml/2006/main" count="3114" uniqueCount="2703">
  <si>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</si>
  <si>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</si>
  <si>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</si>
  <si>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</si>
  <si>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</si>
  <si>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</si>
  <si>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</si>
  <si>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</si>
  <si>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</si>
  <si>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</si>
  <si>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</si>
  <si>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</si>
  <si>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</si>
  <si>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</si>
  <si>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</si>
  <si>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</si>
  <si>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</si>
  <si>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</si>
  <si>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</si>
  <si>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</si>
  <si>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</si>
  <si>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</si>
  <si>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</si>
  <si>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</si>
  <si>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</si>
  <si>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</si>
  <si>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</si>
  <si>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</si>
  <si>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</si>
  <si>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</si>
  <si>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</si>
  <si>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</si>
  <si>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</si>
  <si>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</si>
  <si>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</si>
  <si>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</si>
  <si>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</si>
  <si>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</si>
  <si>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</si>
  <si>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</si>
  <si>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</si>
  <si>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</si>
  <si>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</si>
  <si>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</si>
  <si>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</si>
  <si>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</si>
  <si>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</si>
  <si>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</si>
  <si>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</si>
  <si>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</si>
  <si>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</si>
  <si>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</si>
  <si>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</si>
  <si>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</si>
  <si>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</si>
  <si>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</si>
  <si>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</si>
  <si>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</si>
  <si>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</si>
  <si>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</si>
  <si>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</si>
  <si>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</si>
  <si>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</si>
  <si>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</si>
  <si>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</si>
  <si>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</si>
  <si>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</si>
  <si>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</si>
  <si>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</si>
  <si>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</si>
  <si>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</si>
  <si>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</si>
  <si>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</si>
  <si>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</si>
  <si>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</si>
  <si>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</si>
  <si>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</si>
  <si>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</si>
  <si>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</si>
  <si>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</si>
  <si>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</si>
  <si>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</si>
  <si>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</si>
  <si>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</si>
  <si>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</si>
  <si>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</si>
  <si>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</si>
  <si>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</si>
  <si>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</si>
  <si>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</si>
  <si>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</si>
  <si>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</si>
  <si>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</si>
  <si>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</si>
  <si>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</si>
  <si>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</si>
  <si>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</si>
  <si>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</si>
  <si>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</si>
  <si>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</si>
  <si>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</si>
  <si>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</si>
  <si>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</si>
  <si>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</si>
  <si>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</si>
  <si>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</si>
  <si>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</si>
  <si>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</si>
  <si>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</si>
  <si>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</si>
  <si>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</si>
  <si>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</si>
  <si>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</si>
  <si>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</si>
  <si>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</si>
  <si>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</si>
  <si>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</si>
  <si>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</si>
  <si>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</si>
  <si>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</si>
  <si>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</si>
  <si>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</si>
  <si>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</si>
  <si>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</si>
  <si>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</si>
  <si>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</si>
  <si>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</si>
  <si>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</si>
  <si>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</si>
  <si>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</si>
  <si>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</si>
  <si>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</si>
  <si>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</si>
  <si>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</si>
  <si>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</si>
  <si>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</si>
  <si>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</si>
  <si>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</si>
  <si>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</si>
  <si>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</si>
  <si>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</si>
  <si>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</si>
  <si>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</si>
  <si>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</si>
  <si>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</si>
  <si>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</si>
  <si>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</si>
  <si>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</si>
  <si>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</si>
  <si>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</si>
  <si>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</si>
  <si>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</si>
  <si>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</si>
  <si>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</si>
  <si>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</si>
  <si>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</si>
  <si>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</si>
  <si>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</si>
  <si>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</si>
  <si>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</si>
  <si>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</si>
  <si>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</si>
  <si>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</si>
  <si>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</si>
  <si>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</si>
  <si>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</si>
  <si>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</si>
  <si>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</si>
  <si>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</si>
  <si>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</si>
  <si>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</si>
  <si>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</si>
  <si>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</si>
  <si>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</si>
  <si>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</si>
  <si>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</si>
  <si>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</si>
  <si>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</si>
  <si>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</si>
  <si>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</si>
  <si>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</si>
  <si>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</si>
  <si>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</si>
  <si>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</si>
  <si>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</si>
  <si>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</si>
  <si>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</si>
  <si>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</si>
  <si>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</si>
  <si>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</si>
  <si>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</si>
  <si>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</si>
  <si>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</si>
  <si>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</si>
  <si>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</si>
  <si>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</si>
  <si>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</si>
  <si>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</si>
  <si>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</si>
  <si>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</si>
  <si>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</si>
  <si>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</si>
  <si>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</si>
  <si>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</si>
  <si>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</si>
  <si>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</si>
  <si>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</si>
  <si>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</si>
  <si>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</si>
  <si>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</si>
  <si>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</si>
  <si>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</si>
  <si>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</si>
  <si>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</si>
  <si>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</si>
  <si>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</si>
  <si>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</si>
  <si>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</si>
  <si>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</si>
  <si>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</si>
  <si>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</si>
  <si>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</si>
  <si>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</si>
  <si>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</si>
  <si>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</si>
  <si>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</si>
  <si>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</si>
  <si>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</si>
  <si>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</si>
  <si>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</si>
  <si>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</si>
  <si>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</si>
  <si>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</si>
  <si>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</si>
  <si>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</si>
  <si>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</si>
  <si>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</si>
  <si>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</si>
  <si>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</si>
  <si>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</si>
  <si>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</si>
  <si>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</si>
  <si>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</si>
  <si>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</si>
  <si>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</si>
  <si>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</si>
  <si>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</si>
  <si>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</si>
  <si>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</si>
  <si>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</si>
  <si>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</si>
  <si>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</si>
  <si>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</si>
  <si>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</si>
  <si>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</si>
  <si>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</si>
  <si>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</si>
  <si>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</si>
  <si>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</si>
  <si>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</si>
  <si>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</si>
  <si>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</si>
  <si>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</si>
  <si>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</si>
  <si>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</si>
  <si>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</si>
  <si>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</si>
  <si>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</si>
  <si>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</si>
  <si>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</si>
  <si>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</si>
  <si>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</si>
  <si>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</si>
  <si>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</si>
  <si>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</si>
  <si>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</si>
  <si>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</si>
  <si>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</si>
  <si>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</si>
  <si>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</si>
  <si>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</si>
  <si>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</si>
  <si>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</si>
  <si>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</si>
  <si>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</si>
  <si>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</si>
  <si>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</si>
  <si>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</si>
  <si>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</si>
  <si>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</si>
  <si>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</si>
  <si>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</si>
  <si>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</si>
  <si>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</si>
  <si>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</si>
  <si>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</si>
  <si>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</si>
  <si>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</si>
  <si>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</si>
  <si>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</si>
  <si>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</si>
  <si>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</si>
  <si>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</si>
  <si>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</si>
  <si>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</si>
  <si>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</si>
  <si>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</si>
  <si>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</si>
  <si>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</si>
  <si>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</si>
  <si>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</si>
  <si>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</si>
  <si>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</si>
  <si>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</si>
  <si>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</si>
  <si>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</si>
  <si>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</si>
  <si>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</si>
  <si>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</si>
  <si>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</si>
  <si>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</si>
  <si>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</si>
  <si>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</si>
  <si>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</si>
  <si>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</si>
  <si>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</si>
  <si>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</si>
  <si>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</si>
  <si>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</si>
  <si>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</si>
  <si>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</si>
  <si>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</si>
  <si>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</si>
  <si>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</si>
  <si>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</si>
  <si>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</si>
  <si>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</si>
  <si>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</si>
  <si>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</si>
  <si>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</si>
  <si>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</si>
  <si>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</si>
  <si>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</si>
  <si>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</si>
  <si>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</si>
  <si>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</si>
  <si>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</si>
  <si>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</si>
  <si>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</si>
  <si>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</si>
  <si>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</si>
  <si>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</si>
  <si>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</si>
  <si>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</si>
  <si>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</si>
  <si>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</si>
  <si>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</si>
  <si>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</si>
  <si>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</si>
  <si>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</si>
  <si>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</si>
  <si>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</si>
  <si>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</si>
  <si>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</si>
  <si>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</si>
  <si>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</si>
  <si>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</si>
  <si>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</si>
  <si>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</si>
  <si>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</si>
  <si>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</si>
  <si>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</si>
  <si>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</si>
  <si>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</si>
  <si>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</si>
  <si>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</si>
  <si>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</si>
  <si>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</si>
  <si>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</si>
  <si>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</si>
  <si>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</si>
  <si>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</si>
  <si>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</si>
  <si>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</si>
  <si>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</si>
  <si>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</si>
  <si>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</si>
  <si>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</si>
  <si>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</si>
  <si>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</si>
  <si>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</si>
  <si>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</si>
  <si>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</si>
  <si>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</si>
  <si>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</si>
  <si>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</si>
  <si>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</si>
  <si>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</si>
  <si>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</si>
  <si>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</si>
  <si>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</si>
  <si>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</si>
  <si>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</si>
  <si>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</si>
  <si>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</si>
  <si>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</si>
  <si>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</si>
  <si>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</si>
  <si>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</si>
  <si>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</si>
  <si>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</si>
  <si>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</si>
  <si>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</si>
  <si>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</si>
  <si>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</si>
  <si>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</si>
  <si>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</si>
  <si>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</si>
  <si>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</si>
  <si>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</si>
  <si>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</si>
  <si>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</si>
  <si>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</si>
  <si>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</si>
  <si>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</si>
  <si>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</si>
  <si>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</si>
  <si>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</si>
  <si>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</si>
  <si>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</si>
  <si>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</si>
  <si>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</si>
  <si>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</si>
  <si>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</si>
  <si>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</si>
  <si>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</si>
  <si>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</si>
  <si>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</si>
  <si>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</si>
  <si>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</si>
  <si>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</si>
  <si>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</si>
  <si>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</si>
  <si>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</si>
  <si>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</si>
  <si>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</si>
  <si>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</si>
  <si>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</si>
  <si>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</si>
  <si>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</si>
  <si>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</si>
  <si>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</si>
  <si>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</si>
  <si>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</si>
  <si>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</si>
  <si>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</si>
  <si>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</si>
  <si>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</si>
  <si>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</si>
  <si>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</si>
  <si>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</si>
  <si>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</si>
  <si>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</si>
  <si>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</si>
  <si>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</si>
  <si>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</si>
  <si>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</si>
  <si>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</si>
  <si>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</si>
  <si>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</si>
  <si>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</si>
  <si>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</si>
  <si>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</si>
  <si>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</si>
  <si>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</si>
  <si>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</si>
  <si>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</si>
  <si>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</si>
  <si>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</si>
  <si>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</si>
  <si>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</si>
  <si>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</si>
  <si>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</si>
  <si>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</si>
  <si>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</si>
  <si>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</si>
  <si>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</si>
  <si>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</si>
  <si>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</si>
  <si>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</si>
  <si>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</si>
  <si>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</si>
  <si>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</si>
  <si>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</si>
  <si>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</si>
  <si>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</si>
  <si>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</si>
  <si>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</si>
  <si>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</si>
  <si>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</si>
  <si>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</si>
  <si>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</si>
  <si>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</si>
  <si>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</si>
  <si>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</si>
  <si>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</si>
  <si>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</si>
  <si>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</si>
  <si>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</si>
  <si>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</si>
  <si>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</si>
  <si>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</si>
  <si>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</si>
  <si>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</si>
  <si>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</si>
  <si>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</si>
  <si>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</si>
  <si>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</si>
  <si>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</si>
  <si>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</si>
  <si>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</si>
  <si>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</si>
  <si>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</si>
  <si>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</si>
  <si>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</si>
  <si>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</si>
  <si>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</si>
  <si>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</si>
  <si>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</si>
  <si>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</si>
  <si>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</si>
  <si>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</si>
  <si>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</si>
  <si>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</si>
  <si>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</si>
  <si>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</si>
  <si>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</si>
  <si>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</si>
  <si>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</si>
  <si>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</si>
  <si>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</si>
  <si>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</si>
  <si>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</si>
  <si>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</si>
  <si>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</si>
  <si>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</si>
  <si>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</si>
  <si>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</si>
  <si>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</si>
  <si>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</si>
  <si>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</si>
  <si>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</si>
  <si>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</si>
  <si>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</si>
  <si>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</si>
  <si>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</si>
  <si>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</si>
  <si>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</si>
  <si>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</si>
  <si>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</si>
  <si>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</si>
  <si>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</si>
  <si>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</si>
  <si>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</si>
  <si>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</si>
  <si>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</si>
  <si>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</si>
  <si>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</si>
  <si>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</si>
  <si>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</si>
  <si>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</si>
  <si>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</si>
  <si>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</si>
  <si>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</si>
  <si>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</si>
  <si>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</si>
  <si>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</si>
  <si>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</si>
  <si>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</si>
  <si>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</si>
  <si>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</si>
  <si>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</si>
  <si>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</si>
  <si>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</si>
  <si>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</si>
  <si>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</si>
  <si>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</si>
  <si>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</si>
  <si>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</si>
  <si>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</si>
  <si>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</si>
  <si>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</si>
  <si>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</si>
  <si>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</si>
  <si>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</si>
  <si>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</si>
  <si>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</si>
  <si>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</si>
  <si>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</si>
  <si>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</si>
  <si>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</si>
  <si>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</si>
  <si>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</si>
  <si>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</si>
  <si>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</si>
  <si>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</si>
  <si>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</si>
  <si>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</si>
  <si>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</si>
  <si>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</si>
  <si>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</si>
  <si>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</si>
  <si>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</si>
  <si>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</si>
  <si>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</si>
  <si>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</si>
  <si>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</si>
  <si>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</si>
  <si>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</si>
  <si>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</si>
  <si>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</si>
  <si>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</si>
  <si>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</si>
  <si>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</si>
  <si>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</si>
  <si>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</si>
  <si>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</si>
  <si>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</si>
  <si>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</si>
  <si>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</si>
  <si>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</si>
  <si>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</si>
  <si>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</si>
  <si>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</si>
  <si>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</si>
  <si>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</si>
  <si>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</si>
  <si>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</si>
  <si>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</si>
  <si>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</si>
  <si>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</si>
  <si>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</si>
  <si>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</si>
  <si>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</si>
  <si>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</si>
  <si>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</si>
  <si>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</si>
  <si>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</si>
  <si>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</si>
  <si>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</si>
  <si>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</si>
  <si>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</si>
  <si>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</si>
  <si>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</si>
  <si>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</si>
  <si>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</si>
  <si>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</si>
  <si>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</si>
  <si>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</si>
  <si>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</si>
  <si>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</si>
  <si>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</si>
  <si>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</si>
  <si>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</si>
  <si>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</si>
  <si>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</si>
  <si>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</si>
  <si>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</si>
  <si>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</si>
  <si>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</si>
  <si>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</si>
  <si>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</si>
  <si>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</si>
  <si>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</si>
  <si>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</si>
  <si>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</si>
  <si>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</si>
  <si>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</si>
  <si>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</si>
  <si>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</si>
  <si>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</si>
  <si>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</si>
  <si>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</si>
  <si>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</si>
  <si>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</si>
  <si>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</si>
  <si>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</si>
  <si>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</si>
  <si>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</si>
  <si>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</si>
  <si>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</si>
  <si>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</si>
  <si>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</si>
  <si>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</si>
  <si>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</si>
  <si>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</si>
  <si>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</si>
  <si>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</si>
  <si>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</si>
  <si>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</si>
  <si>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</si>
  <si>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</si>
  <si>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</si>
  <si>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</si>
  <si>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</si>
  <si>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</si>
  <si>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</si>
  <si>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</si>
  <si>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</si>
  <si>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</si>
  <si>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</si>
  <si>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</si>
  <si>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</si>
  <si>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</si>
  <si>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</si>
  <si>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</si>
  <si>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</si>
  <si>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</si>
  <si>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</si>
  <si>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</si>
  <si>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</si>
  <si>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</si>
  <si>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</si>
  <si>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</si>
  <si>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</si>
  <si>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</si>
  <si>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</si>
  <si>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</si>
  <si>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</si>
  <si>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</si>
  <si>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</si>
  <si>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</si>
  <si>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</si>
  <si>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</si>
  <si>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</si>
  <si>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</si>
  <si>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</si>
  <si>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</si>
  <si>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</si>
  <si>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</si>
  <si>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</si>
  <si>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</si>
  <si>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</si>
  <si>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</si>
  <si>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</si>
  <si>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</si>
  <si>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</si>
  <si>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</si>
  <si>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</si>
  <si>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</si>
  <si>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</si>
  <si>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</si>
  <si>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</si>
  <si>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</si>
  <si>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</si>
  <si>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</si>
  <si>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</si>
  <si>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</si>
  <si>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</si>
  <si>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</si>
  <si>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</si>
  <si>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</si>
  <si>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</si>
  <si>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</si>
  <si>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</si>
  <si>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</si>
  <si>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</si>
  <si>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</si>
  <si>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</si>
  <si>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</si>
  <si>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</si>
  <si>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</si>
  <si>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</si>
  <si>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</si>
  <si>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</si>
  <si>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</si>
  <si>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</si>
  <si>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</si>
  <si>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</si>
  <si>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</si>
  <si>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</si>
  <si>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</si>
  <si>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</si>
  <si>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</si>
  <si>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</si>
  <si>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</si>
  <si>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</si>
  <si>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</si>
  <si>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</si>
  <si>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</si>
  <si>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</si>
  <si>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</si>
  <si>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</si>
  <si>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</si>
  <si>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</si>
  <si>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</si>
  <si>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</si>
  <si>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</si>
  <si>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</si>
  <si>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</si>
  <si>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</si>
  <si>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</si>
  <si>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</si>
  <si>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</si>
  <si>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</si>
  <si>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</si>
  <si>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</si>
  <si>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</si>
  <si>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</si>
  <si>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</si>
  <si>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</si>
  <si>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</si>
  <si>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</si>
  <si>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</si>
  <si>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</si>
  <si>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</si>
  <si>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</si>
  <si>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</si>
  <si>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</si>
  <si>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</si>
  <si>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</si>
  <si>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</si>
  <si>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</si>
  <si>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</si>
  <si>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</si>
  <si>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</si>
  <si>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</si>
  <si>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</si>
  <si>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</si>
  <si>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</si>
  <si>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</si>
  <si>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</si>
  <si>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</si>
  <si>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</si>
  <si>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</si>
  <si>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</si>
  <si>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</si>
  <si>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</si>
  <si>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</si>
  <si>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</si>
  <si>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</si>
  <si>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</si>
  <si>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</si>
  <si>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</si>
  <si>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</si>
  <si>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</si>
  <si>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</si>
  <si>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</si>
  <si>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</si>
  <si>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</si>
  <si>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</si>
  <si>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</si>
  <si>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</si>
  <si>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</si>
  <si>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</si>
  <si>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</si>
  <si>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</si>
  <si>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</si>
  <si>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</si>
  <si>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</si>
  <si>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</si>
  <si>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</si>
  <si>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</si>
  <si>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</si>
  <si>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</si>
  <si>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</si>
  <si>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</si>
  <si>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</si>
  <si>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</si>
  <si>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</si>
  <si>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</si>
  <si>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</si>
  <si>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</si>
  <si>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</si>
  <si>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</si>
  <si>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</si>
  <si>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</si>
  <si>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</si>
  <si>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</si>
  <si>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</si>
  <si>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</si>
  <si>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</si>
  <si>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</si>
  <si>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</si>
  <si>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</si>
  <si>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</si>
  <si>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</si>
  <si>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</si>
  <si>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</si>
  <si>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</si>
  <si>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</si>
  <si>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</si>
  <si>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</si>
  <si>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</si>
  <si>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</si>
  <si>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</si>
  <si>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</si>
  <si>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</si>
  <si>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</si>
  <si>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</si>
  <si>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</si>
  <si>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</si>
  <si>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</si>
  <si>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</si>
  <si>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</si>
  <si>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</si>
  <si>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</si>
  <si>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</si>
  <si>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</si>
  <si>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</si>
  <si>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</si>
  <si>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</si>
  <si>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</si>
  <si>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</si>
  <si>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</si>
  <si>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</si>
  <si>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</si>
  <si>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</si>
  <si>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</si>
  <si>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</si>
  <si>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</si>
  <si>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</si>
  <si>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</si>
  <si>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</si>
  <si>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</si>
  <si>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</si>
  <si>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</si>
  <si>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</si>
  <si>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</si>
  <si>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</si>
  <si>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</si>
  <si>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</si>
  <si>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</si>
  <si>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</si>
  <si>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</si>
  <si>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</si>
  <si>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</si>
  <si>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</si>
  <si>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</si>
  <si>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</si>
  <si>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</si>
  <si>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</si>
  <si>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</si>
  <si>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</si>
  <si>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</si>
  <si>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</si>
  <si>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</si>
  <si>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</si>
  <si>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</si>
  <si>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</si>
  <si>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</si>
  <si>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</si>
  <si>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</si>
  <si>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</si>
  <si>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</si>
  <si>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</si>
  <si>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</si>
  <si>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</si>
  <si>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</si>
  <si>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</si>
  <si>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</si>
  <si>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</si>
  <si>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</si>
  <si>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</si>
  <si>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</si>
  <si>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</si>
  <si>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</si>
  <si>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</si>
  <si>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</si>
  <si>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</si>
  <si>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</si>
  <si>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</si>
  <si>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</si>
  <si>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</si>
  <si>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</si>
  <si>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</si>
  <si>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</si>
  <si>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</si>
  <si>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</si>
  <si>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</si>
  <si>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</si>
  <si>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</si>
  <si>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</si>
  <si>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</si>
  <si>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</si>
  <si>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</si>
  <si>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</si>
  <si>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</si>
  <si>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</si>
  <si>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</si>
  <si>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</si>
  <si>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</si>
  <si>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</si>
  <si>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</si>
  <si>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</si>
  <si>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</si>
  <si>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</si>
  <si>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</si>
  <si>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</si>
  <si>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</si>
  <si>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</si>
  <si>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</si>
  <si>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</si>
  <si>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</si>
  <si>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</si>
  <si>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</si>
  <si>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</si>
  <si>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</si>
  <si>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</si>
  <si>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</si>
  <si>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</si>
  <si>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</si>
  <si>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</si>
  <si>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</si>
  <si>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</si>
  <si>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</si>
  <si>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</si>
  <si>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</si>
  <si>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</si>
  <si>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</si>
  <si>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</si>
  <si>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</si>
  <si>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</si>
  <si>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</si>
  <si>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</si>
  <si>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</si>
  <si>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</si>
  <si>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</si>
  <si>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</si>
  <si>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</si>
  <si>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</si>
  <si>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</si>
  <si>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</si>
  <si>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</si>
  <si>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</si>
  <si>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</si>
  <si>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</si>
  <si>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</si>
  <si>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</si>
  <si>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</si>
  <si>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</si>
  <si>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</si>
  <si>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</si>
  <si>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</si>
  <si>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</si>
  <si>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</si>
  <si>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</si>
  <si>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</si>
  <si>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</si>
  <si>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</si>
  <si>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</si>
  <si>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</si>
  <si>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</si>
  <si>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</si>
  <si>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</si>
  <si>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</si>
  <si>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</si>
  <si>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</si>
  <si>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</si>
  <si>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</si>
  <si>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</si>
  <si>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</si>
  <si>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</si>
  <si>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</si>
  <si>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</si>
  <si>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</si>
  <si>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</si>
  <si>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</si>
  <si>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</si>
  <si>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</si>
  <si>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</si>
  <si>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</si>
  <si>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</si>
  <si>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</si>
  <si>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</si>
  <si>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</si>
  <si>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</si>
  <si>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</si>
  <si>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</si>
  <si>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</si>
  <si>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</si>
  <si>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</si>
  <si>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</si>
  <si>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</si>
  <si>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</si>
  <si>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</si>
  <si>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</si>
  <si>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</si>
  <si>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</si>
  <si>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</si>
  <si>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</si>
  <si>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</si>
  <si>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</si>
  <si>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</si>
  <si>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</si>
  <si>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</si>
  <si>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</si>
  <si>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</si>
  <si>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</si>
  <si>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</si>
  <si>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</si>
  <si>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</si>
  <si>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</si>
  <si>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</si>
  <si>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</si>
  <si>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</si>
  <si>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</si>
  <si>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</si>
  <si>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</si>
  <si>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</si>
  <si>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</si>
  <si>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</si>
  <si>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</si>
  <si>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</si>
  <si>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</si>
  <si>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</si>
  <si>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</si>
  <si>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</si>
  <si>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</si>
  <si>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</si>
  <si>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</si>
  <si>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</si>
  <si>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</si>
  <si>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</si>
  <si>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</si>
  <si>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</si>
  <si>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</si>
  <si>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</si>
  <si>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</si>
  <si>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</si>
  <si>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</si>
  <si>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</si>
  <si>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</si>
  <si>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</si>
  <si>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</si>
  <si>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</si>
  <si>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</si>
  <si>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</si>
  <si>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</si>
  <si>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</si>
  <si>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</si>
  <si>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</si>
  <si>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</si>
  <si>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</si>
  <si>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</si>
  <si>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</si>
  <si>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</si>
  <si>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</si>
  <si>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</si>
  <si>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</si>
  <si>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</si>
  <si>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</si>
  <si>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</si>
  <si>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</si>
  <si>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</si>
  <si>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</si>
  <si>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</si>
  <si>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</si>
  <si>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</si>
  <si>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</si>
  <si>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</si>
  <si>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</si>
  <si>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</si>
  <si>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</si>
  <si>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</si>
  <si>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</si>
  <si>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</si>
  <si>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</si>
  <si>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</si>
  <si>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</si>
  <si>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</si>
  <si>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</si>
  <si>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</si>
  <si>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</si>
  <si>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</si>
  <si>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</si>
  <si>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</si>
  <si>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</si>
  <si>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</si>
  <si>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</si>
  <si>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</si>
  <si>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</si>
  <si>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</si>
  <si>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</si>
  <si>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</si>
  <si>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</si>
  <si>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</si>
  <si>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</si>
  <si>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</si>
  <si>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</si>
  <si>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</si>
  <si>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</si>
  <si>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</si>
  <si>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</si>
  <si>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</si>
  <si>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</si>
  <si>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</si>
  <si>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</si>
  <si>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</si>
  <si>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</si>
  <si>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</si>
  <si>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</si>
  <si>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</si>
  <si>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</si>
  <si>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</si>
  <si>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</si>
  <si>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</si>
  <si>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</si>
  <si>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</si>
  <si>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</si>
  <si>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</si>
  <si>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</si>
  <si>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</si>
  <si>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</si>
  <si>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</si>
  <si>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</si>
  <si>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</si>
  <si>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</si>
  <si>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</si>
  <si>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</si>
  <si>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</si>
  <si>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</si>
  <si>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</si>
  <si>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</si>
  <si>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</si>
  <si>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</si>
  <si>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</si>
  <si>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</si>
  <si>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</si>
  <si>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</si>
  <si>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</si>
  <si>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</si>
  <si>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</si>
  <si>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</si>
  <si>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</si>
  <si>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</si>
  <si>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</si>
  <si>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</si>
  <si>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</si>
  <si>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</si>
  <si>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</si>
  <si>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</si>
  <si>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</si>
  <si>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</si>
  <si>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</si>
  <si>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</si>
  <si>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</si>
  <si>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</si>
  <si>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</si>
  <si>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</si>
  <si>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</si>
  <si>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</si>
  <si>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</si>
  <si>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</si>
  <si>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</si>
  <si>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</si>
  <si>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</si>
  <si>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</si>
  <si>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</si>
  <si>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</si>
  <si>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</si>
  <si>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</si>
  <si>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</si>
  <si>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</si>
  <si>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</si>
  <si>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</si>
  <si>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</si>
  <si>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</si>
  <si>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</si>
  <si>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</si>
  <si>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</si>
  <si>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</si>
  <si>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</si>
  <si>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</si>
  <si>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</si>
  <si>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</si>
  <si>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</si>
  <si>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</si>
  <si>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</si>
  <si>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</si>
  <si>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</si>
  <si>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</si>
  <si>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</si>
  <si>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</si>
  <si>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</si>
  <si>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</si>
  <si>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</si>
  <si>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</si>
  <si>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</si>
  <si>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</si>
  <si>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</si>
  <si>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</si>
  <si>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</si>
  <si>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</si>
  <si>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</si>
  <si>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</si>
  <si>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</si>
  <si>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</si>
  <si>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</si>
  <si>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</si>
  <si>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</si>
  <si>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</si>
  <si>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</si>
  <si>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</si>
  <si>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</si>
  <si>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</si>
  <si>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</si>
  <si>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</si>
  <si>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</si>
  <si>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</si>
  <si>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</si>
  <si>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</si>
  <si>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</si>
  <si>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</si>
  <si>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</si>
  <si>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</si>
  <si>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</si>
  <si>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</si>
  <si>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</si>
  <si>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</si>
  <si>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</si>
  <si>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</si>
  <si>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</si>
  <si>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</si>
  <si>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</si>
  <si>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</si>
  <si>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</si>
  <si>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</si>
  <si>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</si>
  <si>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</si>
  <si>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</si>
  <si>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</si>
  <si>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</si>
  <si>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</si>
  <si>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</si>
  <si>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</si>
  <si>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</si>
  <si>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</si>
  <si>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</si>
  <si>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</si>
  <si>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</si>
  <si>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</si>
  <si>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</si>
  <si>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</si>
  <si>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</si>
  <si>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</si>
  <si>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</si>
  <si>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</si>
  <si>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</si>
  <si>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</si>
  <si>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</si>
  <si>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</si>
  <si>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</si>
  <si>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</si>
  <si>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</si>
  <si>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</si>
  <si>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</si>
  <si>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</si>
  <si>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</si>
  <si>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</si>
  <si>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</si>
  <si>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</si>
  <si>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</si>
  <si>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</si>
  <si>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</si>
  <si>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</si>
  <si>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</si>
  <si>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</si>
  <si>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</si>
  <si>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</si>
  <si>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</si>
  <si>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</si>
  <si>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</si>
  <si>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</si>
  <si>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</si>
  <si>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</si>
  <si>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</si>
  <si>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</si>
  <si>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</si>
  <si>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</si>
  <si>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</si>
  <si>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</si>
  <si>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</si>
  <si>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</si>
  <si>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</si>
  <si>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</si>
  <si>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</si>
  <si>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</si>
  <si>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</si>
  <si>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</si>
  <si>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</si>
  <si>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</si>
  <si>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</si>
  <si>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</si>
  <si>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</si>
  <si>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</si>
  <si>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</si>
  <si>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</si>
  <si>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</si>
  <si>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</si>
  <si>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</si>
  <si>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</si>
  <si>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</si>
  <si>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</si>
  <si>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</si>
  <si>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</si>
  <si>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</si>
  <si>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</si>
  <si>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</si>
  <si>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</si>
  <si>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</si>
  <si>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</si>
  <si>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</si>
  <si>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</si>
  <si>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</si>
  <si>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</si>
  <si>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</si>
  <si>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</si>
  <si>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</si>
  <si>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</si>
  <si>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</si>
  <si>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</si>
  <si>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</si>
  <si>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</si>
  <si>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</si>
  <si>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</si>
  <si>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</si>
  <si>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</si>
  <si>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</si>
  <si>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</si>
  <si>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</si>
  <si>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</si>
  <si>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</si>
  <si>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</si>
  <si>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</si>
  <si>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</si>
  <si>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</si>
  <si>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</si>
  <si>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</si>
  <si>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</si>
  <si>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</si>
  <si>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</si>
  <si>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</si>
  <si>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</si>
  <si>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</si>
  <si>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</si>
  <si>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</si>
  <si>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</si>
  <si>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</si>
  <si>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</si>
  <si>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</si>
  <si>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</si>
  <si>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</si>
  <si>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</si>
  <si>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</si>
  <si>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</si>
  <si>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</si>
  <si>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</si>
  <si>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</si>
  <si>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</si>
  <si>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</si>
  <si>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</si>
  <si>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</si>
  <si>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</si>
  <si>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</si>
  <si>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</si>
  <si>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</si>
  <si>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</si>
  <si>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</si>
  <si>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</si>
  <si>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</si>
  <si>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</si>
  <si>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</si>
  <si>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</si>
  <si>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</si>
  <si>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</si>
  <si>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</si>
  <si>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</si>
  <si>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</si>
  <si>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</si>
  <si>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</si>
  <si>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</si>
  <si>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</si>
  <si>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</si>
  <si>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</si>
  <si>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</si>
  <si>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</si>
  <si>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</si>
  <si>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</si>
  <si>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</si>
  <si>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</si>
  <si>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</si>
  <si>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</si>
  <si>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</si>
  <si>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</si>
  <si>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</si>
  <si>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</si>
  <si>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</si>
  <si>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</si>
  <si>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</si>
  <si>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</si>
  <si>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</si>
  <si>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</si>
  <si>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</si>
  <si>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</si>
  <si>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</si>
  <si>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</si>
  <si>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</si>
  <si>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</si>
  <si>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</si>
  <si>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</si>
  <si>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</si>
  <si>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</si>
  <si>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</si>
  <si>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</si>
  <si>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</si>
  <si>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</si>
  <si>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</si>
  <si>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</si>
  <si>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</si>
  <si>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</si>
  <si>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</si>
  <si>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</si>
  <si>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</si>
  <si>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</si>
  <si>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</si>
  <si>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</si>
  <si>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</si>
  <si>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</si>
  <si>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</si>
  <si>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</si>
  <si>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</si>
  <si>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</si>
  <si>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</si>
  <si>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</si>
  <si>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</si>
  <si>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</si>
  <si>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</si>
  <si>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</si>
  <si>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</si>
  <si>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</si>
  <si>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</si>
  <si>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</si>
  <si>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</si>
  <si>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</si>
  <si>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</si>
  <si>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</si>
  <si>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</si>
  <si>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</si>
  <si>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</si>
  <si>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</si>
  <si>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</si>
  <si>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</si>
  <si>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</si>
  <si>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</si>
  <si>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</si>
  <si>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</si>
  <si>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</si>
  <si>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</si>
  <si>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</si>
  <si>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</si>
  <si>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</si>
  <si>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</si>
  <si>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</si>
  <si>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</si>
  <si>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</si>
  <si>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</si>
  <si>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</si>
  <si>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</si>
  <si>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</si>
  <si>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</si>
  <si>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</si>
  <si>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</si>
  <si>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</si>
  <si>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</si>
  <si>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</si>
  <si>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</si>
  <si>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</si>
  <si>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</si>
  <si>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</si>
  <si>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</si>
  <si>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</si>
  <si>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</si>
  <si>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</si>
  <si>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</si>
  <si>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</si>
  <si>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</si>
  <si>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</si>
  <si>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</si>
  <si>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</si>
  <si>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</si>
  <si>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</si>
  <si>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</si>
  <si>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</si>
  <si>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</si>
  <si>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</si>
  <si>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</si>
  <si>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</si>
  <si>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</si>
  <si>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</si>
  <si>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</si>
  <si>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</si>
  <si>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</si>
  <si>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</si>
  <si>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</si>
  <si>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</si>
  <si>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</si>
  <si>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</si>
  <si>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</si>
  <si>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</si>
  <si>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</si>
  <si>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</si>
  <si>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</si>
  <si>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</si>
  <si>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</si>
  <si>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</si>
  <si>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</si>
  <si>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</si>
  <si>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</si>
  <si>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</si>
  <si>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</si>
  <si>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</si>
  <si>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</si>
  <si>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</si>
  <si>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</si>
  <si>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</si>
  <si>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</si>
  <si>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</si>
  <si>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</si>
  <si>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</si>
  <si>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</si>
  <si>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</si>
  <si>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</si>
  <si>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</si>
  <si>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</si>
  <si>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</si>
  <si>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</si>
  <si>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</si>
  <si>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</si>
  <si>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</si>
  <si>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</si>
  <si>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</si>
  <si>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</si>
  <si>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</si>
  <si>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</si>
  <si>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</si>
  <si>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</si>
  <si>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</si>
  <si>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</si>
  <si>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</si>
  <si>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</si>
  <si>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</si>
  <si>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</si>
  <si>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</si>
  <si>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</si>
  <si>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</si>
  <si>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</si>
  <si>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</si>
  <si>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</si>
  <si>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</si>
  <si>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</si>
  <si>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</si>
  <si>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</si>
  <si>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</si>
  <si>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</si>
  <si>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</si>
  <si>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</si>
  <si>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</si>
  <si>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</si>
  <si>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</si>
  <si>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</si>
  <si>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</si>
  <si>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</si>
  <si>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</si>
  <si>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</si>
  <si>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</si>
  <si>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</si>
  <si>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</si>
  <si>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</si>
  <si>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</si>
  <si>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</si>
  <si>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</si>
  <si>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</si>
  <si>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</si>
  <si>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</si>
  <si>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</si>
  <si>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</si>
  <si>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</si>
  <si>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</si>
  <si>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</si>
  <si>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</si>
  <si>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</si>
  <si>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</si>
  <si>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</si>
  <si>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</si>
  <si>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</si>
  <si>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</si>
  <si>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</si>
  <si>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</si>
  <si>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</si>
  <si>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</si>
  <si>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</si>
  <si>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</si>
  <si>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</si>
  <si>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</si>
  <si>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</si>
  <si>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</si>
  <si>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</si>
  <si>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</si>
  <si>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</si>
  <si>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</si>
  <si>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</si>
  <si>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</si>
  <si>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</si>
  <si>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</si>
  <si>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</si>
  <si>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</si>
  <si>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</si>
  <si>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</si>
  <si>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</si>
  <si>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</si>
  <si>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</si>
  <si>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</si>
  <si>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</si>
  <si>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</si>
  <si>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</si>
  <si>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</si>
  <si>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</si>
  <si>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</si>
  <si>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</si>
  <si>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</si>
  <si>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</si>
  <si>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</si>
  <si>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</si>
  <si>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</si>
  <si>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</si>
  <si>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</si>
  <si>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</si>
  <si>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</si>
  <si>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</si>
  <si>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</si>
  <si>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</si>
  <si>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</si>
  <si>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</si>
  <si>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</si>
  <si>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</si>
  <si>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</si>
  <si>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</si>
  <si>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</si>
  <si>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</si>
  <si>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</si>
  <si>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</si>
  <si>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</si>
  <si>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</si>
  <si>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</si>
  <si>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</si>
  <si>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</si>
  <si>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</si>
  <si>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</si>
  <si>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</si>
  <si>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</si>
  <si>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</si>
  <si>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</si>
  <si>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</si>
  <si>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</si>
  <si>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</si>
  <si>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</si>
  <si>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</si>
  <si>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</si>
  <si>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</si>
  <si>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</si>
  <si>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</si>
  <si>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</si>
  <si>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</si>
  <si>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</si>
  <si>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</si>
  <si>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</si>
  <si>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</si>
  <si>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</si>
  <si>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</si>
  <si>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</si>
  <si>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</si>
  <si>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</si>
  <si>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</si>
  <si>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</si>
  <si>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</si>
  <si>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</si>
  <si>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</si>
  <si>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</si>
  <si>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</si>
  <si>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</si>
  <si>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</si>
  <si>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</si>
  <si>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</si>
  <si>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</si>
  <si>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</si>
  <si>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</si>
  <si>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</si>
  <si>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</si>
  <si>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</si>
  <si>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</si>
  <si>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</si>
  <si>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</si>
  <si>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</si>
  <si>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</si>
  <si>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</si>
  <si>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</si>
  <si>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</si>
  <si>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</si>
  <si>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</si>
  <si>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</si>
  <si>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</si>
  <si>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</si>
  <si>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</si>
  <si>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</si>
  <si>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</si>
  <si>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</si>
  <si>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</si>
  <si>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</si>
  <si>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</si>
  <si>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</si>
  <si>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</si>
  <si>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</si>
  <si>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</si>
  <si>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</si>
  <si>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</si>
  <si>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</si>
  <si>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</si>
  <si>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</si>
  <si>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</si>
  <si>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</si>
  <si>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</si>
  <si>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</si>
  <si>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</si>
  <si>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</si>
  <si>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</si>
  <si>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</si>
  <si>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</si>
  <si>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</si>
  <si>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</si>
  <si>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</si>
  <si>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</si>
  <si>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</si>
  <si>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</si>
  <si>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</si>
  <si>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</si>
  <si>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</si>
  <si>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</si>
  <si>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</si>
  <si>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</si>
  <si>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</si>
  <si>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</si>
  <si>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</si>
  <si>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</si>
  <si>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</si>
  <si>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</si>
  <si>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</si>
  <si>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</si>
  <si>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</si>
  <si>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</si>
  <si>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</si>
  <si>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</si>
  <si>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</si>
  <si>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</si>
  <si>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</si>
  <si>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</si>
  <si>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</si>
  <si>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</si>
  <si>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</si>
  <si>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</si>
  <si>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</si>
  <si>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</si>
  <si>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</si>
  <si>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</si>
  <si>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</si>
  <si>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</si>
  <si>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</si>
  <si>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</si>
  <si>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</si>
  <si>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</si>
  <si>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</si>
  <si>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</si>
  <si>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</si>
  <si>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</si>
  <si>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</si>
  <si>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</si>
  <si>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</si>
  <si>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</si>
  <si>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</si>
  <si>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</si>
  <si>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</si>
  <si>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</si>
  <si>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</si>
  <si>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</si>
  <si>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</si>
  <si>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</si>
  <si>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</si>
  <si>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</si>
  <si>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</si>
  <si>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</si>
  <si>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</si>
  <si>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</si>
  <si>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</si>
  <si>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</si>
  <si>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</si>
  <si>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</si>
  <si>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</si>
  <si>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</si>
  <si>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</si>
  <si>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</si>
  <si>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</si>
  <si>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</si>
  <si>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</si>
  <si>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</si>
  <si>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</si>
  <si>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</si>
  <si>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</si>
  <si>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</si>
  <si>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</si>
  <si>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</si>
  <si>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</si>
  <si>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</si>
  <si>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</si>
  <si>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</si>
  <si>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</si>
  <si>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</si>
  <si>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</si>
  <si>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</si>
  <si>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</si>
  <si>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</si>
  <si>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</si>
  <si>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</si>
  <si>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</si>
  <si>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</si>
  <si>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</si>
  <si>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</si>
  <si>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</si>
  <si>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</si>
  <si>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</si>
  <si>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</si>
  <si>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</si>
  <si>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</si>
  <si>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</si>
  <si>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</si>
  <si>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</si>
  <si>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</si>
  <si>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</si>
  <si>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</si>
  <si>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</si>
  <si>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</si>
  <si>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</si>
  <si>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</si>
  <si>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</si>
  <si>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</si>
  <si>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</si>
  <si>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</si>
  <si>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</si>
  <si>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</si>
  <si>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</si>
  <si>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</si>
  <si>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</si>
  <si>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</si>
  <si>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</si>
  <si>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</si>
  <si>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</si>
  <si>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</si>
  <si>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</si>
  <si>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</si>
  <si>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</si>
  <si>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</si>
  <si>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</si>
  <si>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</si>
  <si>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</si>
  <si>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</si>
  <si>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</si>
  <si>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</si>
  <si>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</si>
  <si>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</si>
  <si>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</si>
  <si>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</si>
  <si>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</si>
  <si>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</si>
  <si>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</si>
  <si>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</si>
  <si>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</si>
  <si>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</si>
  <si>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</si>
  <si>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</si>
  <si>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</si>
  <si>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</si>
  <si>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</si>
  <si>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</si>
  <si>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</si>
  <si>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</si>
  <si>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</si>
  <si>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</si>
  <si>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</si>
  <si>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</si>
  <si>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</si>
  <si>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</si>
  <si>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</si>
  <si>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</si>
  <si>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</si>
  <si>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</si>
  <si>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</si>
  <si>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</si>
  <si>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</si>
  <si>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</si>
  <si>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</si>
  <si>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</si>
  <si>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</si>
  <si>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</si>
  <si>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</si>
  <si>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</si>
  <si>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</si>
  <si>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</si>
  <si>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</si>
  <si>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</si>
  <si>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</si>
  <si>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</si>
  <si>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</si>
  <si>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</si>
  <si>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</si>
  <si>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</si>
  <si>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</si>
  <si>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</si>
  <si>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</si>
  <si>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</si>
  <si>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</si>
  <si>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</si>
  <si>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</si>
  <si>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</si>
  <si>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</si>
  <si>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</si>
  <si>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</si>
  <si>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</si>
  <si>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</si>
  <si>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</si>
  <si>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</si>
  <si>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</si>
  <si>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</si>
  <si>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</si>
  <si>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</si>
  <si>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</si>
  <si>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</si>
  <si>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</si>
  <si>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</si>
  <si>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</si>
  <si>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</si>
  <si>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</si>
  <si>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</si>
  <si>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</si>
  <si>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</si>
  <si>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</si>
  <si>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</si>
  <si>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</si>
  <si>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</si>
  <si>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</si>
  <si>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</si>
  <si>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</si>
  <si>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</si>
  <si>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</si>
  <si>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</si>
  <si>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</si>
  <si>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</si>
  <si>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</si>
  <si>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</si>
  <si>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</si>
  <si>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</si>
  <si>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</si>
  <si>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</si>
  <si>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</si>
  <si>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</si>
  <si>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</si>
  <si>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</si>
  <si>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</si>
  <si>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</si>
  <si>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</si>
  <si>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</si>
  <si>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</si>
  <si>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</si>
  <si>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</si>
  <si>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</si>
  <si>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</si>
  <si>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</si>
  <si>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</si>
  <si>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</si>
  <si>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</si>
  <si>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</si>
  <si>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</si>
  <si>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</si>
  <si>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</si>
  <si>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</si>
  <si>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</si>
  <si>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</si>
  <si>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</si>
  <si>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</si>
  <si>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</si>
  <si>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</si>
  <si>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</si>
  <si>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</si>
  <si>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</si>
  <si>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</si>
  <si>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</si>
  <si>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</si>
  <si>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</si>
  <si>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</si>
  <si>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</si>
  <si>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</si>
  <si>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</si>
  <si>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</si>
  <si>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</si>
  <si>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</si>
  <si>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</si>
  <si>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</si>
  <si>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</si>
  <si>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</si>
  <si>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</si>
  <si>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</si>
  <si>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</si>
  <si>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</si>
  <si>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</si>
  <si>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</si>
  <si>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</si>
  <si>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</si>
  <si>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</si>
  <si>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</si>
  <si>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</si>
  <si>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</si>
  <si>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</si>
  <si>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</si>
  <si>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</si>
  <si>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</si>
  <si>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</si>
  <si>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</si>
  <si>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</si>
  <si>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</si>
  <si>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</si>
  <si>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</si>
  <si>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</si>
  <si>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</si>
  <si>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</si>
  <si>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</si>
  <si>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</si>
  <si>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</si>
  <si>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</si>
  <si>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</si>
  <si>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</si>
  <si>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</si>
  <si>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</si>
  <si>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</si>
  <si>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</si>
  <si>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</si>
  <si>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</si>
  <si>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</si>
  <si>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</si>
  <si>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</si>
  <si>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</si>
  <si>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</si>
  <si>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</si>
  <si>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</si>
  <si>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</si>
  <si>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</si>
  <si>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</si>
  <si>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</si>
  <si>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</si>
  <si>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</si>
  <si>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</si>
  <si>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</si>
  <si>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</si>
  <si>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</si>
  <si>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</si>
  <si>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</si>
  <si>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</si>
  <si>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</si>
  <si>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</si>
  <si>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</si>
  <si>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</si>
  <si>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</si>
  <si>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</si>
  <si>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</si>
  <si>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</si>
  <si>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</si>
  <si>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</si>
  <si>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</si>
  <si>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</si>
  <si>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</si>
  <si>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</si>
  <si>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</si>
  <si>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</si>
  <si>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</si>
  <si>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</si>
  <si>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</si>
  <si>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</si>
  <si>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</si>
  <si>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</si>
  <si>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</si>
  <si>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</si>
  <si>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</si>
  <si>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</si>
  <si>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</si>
  <si>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</si>
  <si>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</si>
  <si>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</si>
  <si>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</si>
  <si>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</si>
  <si>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</si>
  <si>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</si>
  <si>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</si>
  <si>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</si>
  <si>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</si>
  <si>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</si>
  <si>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</si>
  <si>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</si>
  <si>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</si>
  <si>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</si>
  <si>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</si>
  <si>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</si>
  <si>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</si>
  <si>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</si>
  <si>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</si>
  <si>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</si>
  <si>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</si>
  <si>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</si>
  <si>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</si>
  <si>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</si>
  <si>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</si>
  <si>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</si>
  <si>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</si>
  <si>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</si>
  <si>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</si>
  <si>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</si>
  <si>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</si>
  <si>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</si>
  <si>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</si>
  <si>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</si>
  <si>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</si>
  <si>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</si>
  <si>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</si>
  <si>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</si>
  <si>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</si>
  <si>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</si>
  <si>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</si>
  <si>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</si>
  <si>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</si>
  <si>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</si>
  <si>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</si>
  <si>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</si>
  <si>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</si>
  <si>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</si>
  <si>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</si>
  <si>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</si>
  <si>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</si>
  <si>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</si>
  <si>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</si>
  <si>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</si>
  <si>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</si>
  <si>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</si>
  <si>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</si>
  <si>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</si>
  <si>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</si>
  <si>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</si>
  <si>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</si>
  <si>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</si>
  <si>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</si>
  <si>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</si>
  <si>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</si>
  <si>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</si>
  <si>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</si>
  <si>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</si>
  <si>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</si>
  <si>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</si>
  <si>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</si>
  <si>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</si>
  <si>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</si>
  <si>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</si>
  <si>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</si>
  <si>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</si>
  <si>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</si>
  <si>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</si>
  <si>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</si>
  <si>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</si>
  <si>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</si>
  <si>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</si>
  <si>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</si>
  <si>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</si>
  <si>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</si>
  <si>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</si>
  <si>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</si>
  <si>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</si>
  <si>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</si>
  <si>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</si>
  <si>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</si>
  <si>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</si>
  <si>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</si>
  <si>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</si>
  <si>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</si>
  <si>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</si>
  <si>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</si>
  <si>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</si>
  <si>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</si>
  <si>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</si>
  <si>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</si>
  <si>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</si>
  <si>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</si>
  <si>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</si>
  <si>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</si>
  <si>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</si>
  <si>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</si>
  <si>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</si>
  <si>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</si>
  <si>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</si>
  <si>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</si>
  <si>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</si>
  <si>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</si>
  <si>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</si>
  <si>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</si>
  <si>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</si>
  <si>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</si>
  <si>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</si>
  <si>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</si>
  <si>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</si>
  <si>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</si>
  <si>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</si>
  <si>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</si>
  <si>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</si>
  <si>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</si>
  <si>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</si>
  <si>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</si>
  <si>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</si>
  <si>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</si>
  <si>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</si>
  <si>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</si>
  <si>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</si>
  <si>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</si>
  <si>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</si>
  <si>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</si>
  <si>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</si>
  <si>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</si>
  <si>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</si>
  <si>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</si>
  <si>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</si>
  <si>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</si>
  <si>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</si>
  <si>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</si>
  <si>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</si>
  <si>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</si>
  <si>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</si>
  <si>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</si>
  <si>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</si>
  <si>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</si>
  <si>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</si>
  <si>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</si>
  <si>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</si>
  <si>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</si>
  <si>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</si>
  <si>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</si>
  <si>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</si>
  <si>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</si>
  <si>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</si>
  <si>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</si>
  <si>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</si>
  <si>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</si>
  <si>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</si>
  <si>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</si>
  <si>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</si>
  <si>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</si>
  <si>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</si>
  <si>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</si>
  <si>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</si>
  <si>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</si>
  <si>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</si>
  <si>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</si>
  <si>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</si>
  <si>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</si>
  <si>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</si>
  <si>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</si>
  <si>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</si>
  <si>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</si>
  <si>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</si>
  <si>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</si>
  <si>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</si>
  <si>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</si>
  <si>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</si>
  <si>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</si>
  <si>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</si>
  <si>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</si>
  <si>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</si>
  <si>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</si>
  <si>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</si>
  <si>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</si>
  <si>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</si>
  <si>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</si>
  <si>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</si>
  <si>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</si>
  <si>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</si>
  <si>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</si>
  <si>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</si>
  <si>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</si>
  <si>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</si>
  <si>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</si>
  <si>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</si>
  <si>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</si>
  <si>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</si>
  <si>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</si>
  <si>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</si>
  <si>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</si>
  <si>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</si>
  <si>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</si>
  <si>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</si>
  <si>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</si>
  <si>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</si>
  <si>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</si>
  <si>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</si>
  <si>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</si>
  <si>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</si>
  <si>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</si>
  <si>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</si>
  <si>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</si>
  <si>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</si>
  <si>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</si>
  <si>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</si>
  <si>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</si>
  <si>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</si>
  <si>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</si>
  <si>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</si>
  <si>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</si>
  <si>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</si>
  <si>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</si>
  <si>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</si>
  <si>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</si>
  <si>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</si>
  <si>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</si>
  <si>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</si>
  <si>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</si>
  <si>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</si>
  <si>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</si>
  <si>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</si>
  <si>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</si>
  <si>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</si>
  <si>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</si>
  <si>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</si>
  <si>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</si>
  <si>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</si>
  <si>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</si>
  <si>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</si>
  <si>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</si>
  <si>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</si>
  <si>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</si>
  <si>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</si>
  <si>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</si>
  <si>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</si>
  <si>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</si>
  <si>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</si>
  <si>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</si>
  <si>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</si>
  <si>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</si>
  <si>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</si>
  <si>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</si>
  <si>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</si>
  <si>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</si>
  <si>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</si>
  <si>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</si>
  <si>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</si>
  <si>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</si>
  <si>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</si>
  <si>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</si>
  <si>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</si>
  <si>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</si>
  <si>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</si>
  <si>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</si>
  <si>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</si>
  <si>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</si>
  <si>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</si>
  <si>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</si>
  <si>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</si>
  <si>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</si>
  <si>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</si>
  <si>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</si>
  <si>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</si>
  <si>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</si>
  <si>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</si>
  <si>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</si>
  <si>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</si>
  <si>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</si>
  <si>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</si>
  <si>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</si>
  <si>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</si>
  <si>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</si>
  <si>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</si>
  <si>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</si>
  <si>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</si>
  <si>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</si>
  <si>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</si>
  <si>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</si>
  <si>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</si>
  <si>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</si>
  <si>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</si>
  <si>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</si>
  <si>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</si>
  <si>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</si>
  <si>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</si>
  <si>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</si>
  <si>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</si>
  <si>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</si>
  <si>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</si>
  <si>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</si>
  <si>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</si>
  <si>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</si>
  <si>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</si>
  <si>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</si>
  <si>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</si>
  <si>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</si>
  <si>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</si>
  <si>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</si>
  <si>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</si>
  <si>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</si>
  <si>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</si>
  <si>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</si>
  <si>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</si>
  <si>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</si>
  <si>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</si>
  <si>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</si>
  <si>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</si>
  <si>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</si>
  <si>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</si>
  <si>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</si>
  <si>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</si>
  <si>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</si>
  <si>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</si>
  <si>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</si>
  <si>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</si>
  <si>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</si>
  <si>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</si>
  <si>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</si>
  <si>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</si>
  <si>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</si>
  <si>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</si>
  <si>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</si>
  <si>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</si>
  <si>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</si>
  <si>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</si>
  <si>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</si>
  <si>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</si>
  <si>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</si>
  <si>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</si>
  <si>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</si>
  <si>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</si>
  <si>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</si>
  <si>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</si>
  <si>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</si>
  <si>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</si>
  <si>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</si>
  <si>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</si>
  <si>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</si>
  <si>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</si>
  <si>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</si>
  <si>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</si>
  <si>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</si>
  <si>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</si>
  <si>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</si>
  <si>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</si>
  <si>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</si>
  <si>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</si>
  <si>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</si>
  <si>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</si>
  <si>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</si>
  <si>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</si>
  <si>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</si>
  <si>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</si>
  <si>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</si>
  <si>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</si>
  <si>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</si>
  <si>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</si>
  <si>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</si>
  <si>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</si>
  <si>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</si>
  <si>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</si>
  <si>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</si>
  <si>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</si>
  <si>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</si>
  <si>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</si>
  <si>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</si>
  <si>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</si>
  <si>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</si>
  <si>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</si>
  <si>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</si>
  <si>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</si>
  <si>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</si>
  <si>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</si>
  <si>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</si>
  <si>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</si>
  <si>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</si>
  <si>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</si>
  <si>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</si>
  <si>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</si>
  <si>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</si>
  <si>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</si>
  <si>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</si>
  <si>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</si>
  <si>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</si>
  <si>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</si>
  <si>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</si>
  <si>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</si>
  <si>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</si>
  <si>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</si>
  <si>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</si>
  <si>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</si>
  <si>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</si>
  <si>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</si>
  <si>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</si>
  <si>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</si>
  <si>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</si>
  <si>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</si>
  <si>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</si>
  <si>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</si>
  <si>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</si>
  <si>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</si>
  <si>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</si>
  <si>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</si>
  <si>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</si>
  <si>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</si>
  <si>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</si>
  <si>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</si>
  <si>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</si>
  <si>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</si>
  <si>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</si>
  <si>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</si>
  <si>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</si>
  <si>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</si>
  <si>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</si>
  <si>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</si>
  <si>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</si>
  <si>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</si>
  <si>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</si>
  <si>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</si>
  <si>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</si>
  <si>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</si>
  <si>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</si>
  <si>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</si>
  <si>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</si>
  <si>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</si>
  <si>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</si>
  <si>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</si>
  <si>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</si>
  <si>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</si>
  <si>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</si>
  <si>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</si>
  <si>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</si>
  <si>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</si>
  <si>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</si>
  <si>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</si>
  <si>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</si>
  <si>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</si>
  <si>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</si>
  <si>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</si>
  <si>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</si>
  <si>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</si>
  <si>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</si>
  <si>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</si>
  <si>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</si>
  <si>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</si>
  <si>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</si>
  <si>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</si>
  <si>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</si>
  <si>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</si>
  <si>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</si>
  <si>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</si>
  <si>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</si>
  <si>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</si>
  <si>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</si>
  <si>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</si>
  <si>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</si>
  <si>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</si>
  <si>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</si>
  <si>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</si>
  <si>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2021-5-05003142020</t>
  </si>
  <si>
    <t xml:space="preserve">Prestar el servicio de atención, educación inicial y cuidado a niños-as menores de 5 años, o hasta su ingreso al grado de transición, con el fin de promover el desarrollo integral de la primera infancia con calidad de conformidad con los lineamientos, manual operativo, directrices  y estándares  establecidos por el ICBF en el marco de la estrategia de atención integral “De cero a siempre” , así como regular las relaciones entre las partes derivadas de la entrega de aportes del ICBF a la entidad administradora de servicio, para que esta </t>
  </si>
  <si>
    <t>Atender la primera infancia en el marco de la política de estado “de cero a siempre” específicamente a los niños-as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</si>
  <si>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</si>
  <si>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Atender a la primera infancia en el marco de la estrategia de “cero a siempre”, de conformidad con las directrices, lineamientos y parámetros establecidos por el ICBF, asi como regular relaciones entre las partes derivadas de la entrega de aportes del ICBF al contratista, para que este asuma con su personal bajo su responsabilidad dicha atención.</t>
  </si>
  <si>
    <t>Prestar los servicio de educación inicial en el marco de la atención integral en Hogares Infantiles-HI-,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t>
  </si>
  <si>
    <t>Brindar atención integral a niños y niñas entre los 6 meses y menores de los 5 años, con vulnerabilidad económica y social, prioritariamente a quienes por razones de trabajo de sus padres permanecen solos temporalmente y a familias en situación de desplazamiento</t>
  </si>
  <si>
    <t>265/2016</t>
  </si>
  <si>
    <t>1170/2016</t>
  </si>
  <si>
    <t>977/2016</t>
  </si>
  <si>
    <t>0969/2017</t>
  </si>
  <si>
    <t>0622/2018</t>
  </si>
  <si>
    <t>1652/2012</t>
  </si>
  <si>
    <t>0289/2019</t>
  </si>
  <si>
    <t>0558/2012</t>
  </si>
  <si>
    <t>0915/2012</t>
  </si>
  <si>
    <t>Icbf</t>
  </si>
  <si>
    <t>privado</t>
  </si>
  <si>
    <t>0314/2020</t>
  </si>
  <si>
    <t>Prestar los servicio de educación inicial en el marco de la atención integral en Hogares Infantiles-HI-,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</si>
  <si>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PAULA ANDREA TABORDA SIERRA</t>
  </si>
  <si>
    <t>3137995998</t>
  </si>
  <si>
    <t>paula-a-s@hotmail.com</t>
  </si>
  <si>
    <t>CALLE COLOMBIA No20-74</t>
  </si>
  <si>
    <t>cra17No21-89</t>
  </si>
  <si>
    <t>146/2015</t>
  </si>
  <si>
    <t>Atender la primera infancia en el marco de la política de estado “de cero a siempre” específicamente a los niños-as menores de 5 años de familias en situación de vulnerabilidad de conformidad con las directrices, lineamientos y parámetros establecidos por el icbf a entidad adminstradora para que asuma con personal y bajo su responsabilidad dicha atención.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</si>
</sst>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quot; €&quot;_-;\-* #,##0&quot; €&quot;_-;_-* &quot;- €&quot;_-;_-@_-"/>
    <numFmt numFmtId="172" formatCode="[$-240A]dd/mm/yyyy"/>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charset val="1"/>
    </font>
    <font>
      <sz val="11"/>
      <color rgb="FF000000"/>
      <name val="Calibri"/>
      <family val="2"/>
      <charset val="1"/>
    </font>
    <font>
      <sz val="7"/>
      <color rgb="FF000000"/>
      <name val="Arial Narrow"/>
      <family val="2"/>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
      <patternFill patternType="solid">
        <fgColor rgb="FFC5E0B4"/>
        <bgColor rgb="FFBDD7EE"/>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A6A6A6"/>
      </top>
      <bottom/>
      <diagonal/>
    </border>
    <border>
      <left style="thin">
        <color rgb="FFA6A6A6"/>
      </left>
      <right/>
      <top style="thin">
        <color rgb="FFA6A6A6"/>
      </top>
      <bottom/>
      <diagonal/>
    </border>
    <border>
      <left style="thin">
        <color rgb="FFA6A6A6"/>
      </left>
      <right style="thin">
        <color rgb="FFA6A6A6"/>
      </right>
      <top style="thin">
        <color rgb="FFA6A6A6"/>
      </top>
      <bottom style="thin">
        <color rgb="FFA6A6A6"/>
      </bottom>
      <diagonal/>
    </border>
    <border>
      <left/>
      <right/>
      <top/>
      <bottom style="medium">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71" fontId="32" fillId="0" borderId="0" applyBorder="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vertical="center"/>
      <protection locked="0"/>
    </xf>
    <xf numFmtId="49" fontId="31" fillId="9" borderId="40" xfId="0" applyNumberFormat="1" applyFont="1" applyFill="1" applyBorder="1" applyAlignment="1" applyProtection="1">
      <alignment vertical="center"/>
      <protection locked="0"/>
    </xf>
    <xf numFmtId="167" fontId="31" fillId="9" borderId="40" xfId="5"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0" fontId="33" fillId="0" borderId="0" xfId="0" applyFont="1" applyProtection="1">
      <protection locked="0"/>
    </xf>
    <xf numFmtId="49" fontId="31" fillId="9" borderId="41" xfId="0" applyNumberFormat="1" applyFont="1" applyFill="1" applyBorder="1" applyAlignment="1" applyProtection="1">
      <alignment horizontal="center" vertical="center"/>
      <protection locked="0"/>
    </xf>
    <xf numFmtId="49" fontId="31" fillId="9" borderId="41" xfId="0" applyNumberFormat="1" applyFont="1" applyFill="1" applyBorder="1" applyAlignment="1" applyProtection="1">
      <alignment horizontal="center" vertical="center" wrapText="1"/>
      <protection locked="0"/>
    </xf>
    <xf numFmtId="49" fontId="0" fillId="9" borderId="42" xfId="0" applyNumberFormat="1" applyFill="1" applyBorder="1" applyAlignment="1" applyProtection="1">
      <alignment horizontal="center" vertical="center" wrapText="1"/>
      <protection locked="0"/>
    </xf>
    <xf numFmtId="167" fontId="31" fillId="9" borderId="41" xfId="5" applyNumberFormat="1" applyFont="1" applyFill="1" applyBorder="1" applyAlignment="1" applyProtection="1">
      <alignment horizontal="center" vertical="center"/>
      <protection locked="0"/>
    </xf>
    <xf numFmtId="167" fontId="31" fillId="9" borderId="41" xfId="0" applyNumberFormat="1" applyFont="1" applyFill="1" applyBorder="1" applyAlignment="1" applyProtection="1">
      <alignment horizontal="center" vertical="center"/>
      <protection locked="0"/>
    </xf>
    <xf numFmtId="49" fontId="31" fillId="9" borderId="41" xfId="0" applyNumberFormat="1" applyFont="1" applyFill="1" applyBorder="1" applyAlignment="1" applyProtection="1">
      <alignment vertical="center"/>
      <protection locked="0"/>
    </xf>
    <xf numFmtId="172" fontId="31" fillId="9" borderId="41" xfId="0" applyNumberFormat="1" applyFont="1" applyFill="1" applyBorder="1" applyAlignment="1" applyProtection="1">
      <alignment vertical="center"/>
      <protection locked="0"/>
    </xf>
    <xf numFmtId="49" fontId="31" fillId="10" borderId="4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9" borderId="42"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Excel Built-in Currency [0]"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3"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3"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3"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3"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5" zoomScale="87" zoomScaleNormal="87" zoomScaleSheetLayoutView="40" zoomScalePageLayoutView="40" workbookViewId="0">
      <selection activeCell="A191" sqref="A1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25" t="s">
        <v>2654</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247" t="str">
        <f>HYPERLINK("#MI_Oferente_Singular!A114","CAPACIDAD RESIDUAL")</f>
        <v>CAPACIDAD RESIDUAL</v>
      </c>
      <c r="F8" s="248"/>
      <c r="G8" s="24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247" t="str">
        <f>HYPERLINK("#MI_Oferente_Singular!A162","TALENTO HUMANO")</f>
        <v>TALENTO HUMANO</v>
      </c>
      <c r="F9" s="248"/>
      <c r="G9" s="24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247" t="str">
        <f>HYPERLINK("#MI_Oferente_Singular!F162","INFRAESTRUCTURA")</f>
        <v>INFRAESTRUCTURA</v>
      </c>
      <c r="F10" s="248"/>
      <c r="G10" s="249"/>
      <c r="H10" s="170"/>
      <c r="I10" s="169"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2676</v>
      </c>
      <c r="D15" s="35"/>
      <c r="E15" s="35"/>
      <c r="F15" s="5"/>
      <c r="G15" s="32" t="s">
        <v>1168</v>
      </c>
      <c r="H15" s="103" t="s">
        <v>36</v>
      </c>
      <c r="I15" s="32" t="s">
        <v>2624</v>
      </c>
      <c r="J15" s="108" t="s">
        <v>2626</v>
      </c>
      <c r="L15" s="231" t="s">
        <v>8</v>
      </c>
      <c r="M15" s="231"/>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50" t="s">
        <v>2639</v>
      </c>
      <c r="I19" s="134" t="s">
        <v>11</v>
      </c>
      <c r="J19" s="135" t="s">
        <v>10</v>
      </c>
      <c r="K19" s="135" t="s">
        <v>2609</v>
      </c>
      <c r="L19" s="135" t="s">
        <v>1161</v>
      </c>
      <c r="M19" s="135" t="s">
        <v>1162</v>
      </c>
      <c r="N19" s="136" t="s">
        <v>2610</v>
      </c>
      <c r="O19" s="131"/>
      <c r="Q19" s="51"/>
      <c r="R19" s="51"/>
    </row>
    <row r="20" spans="1:23" ht="30" customHeight="1" x14ac:dyDescent="0.25">
      <c r="A20" s="9"/>
      <c r="B20" s="109">
        <v>800014924</v>
      </c>
      <c r="C20" s="5"/>
      <c r="D20" s="73"/>
      <c r="E20" s="5"/>
      <c r="F20" s="5"/>
      <c r="G20" s="5"/>
      <c r="H20" s="250"/>
      <c r="I20" s="171" t="s">
        <v>36</v>
      </c>
      <c r="J20" s="172" t="s">
        <v>160</v>
      </c>
      <c r="K20" s="173">
        <v>357576200</v>
      </c>
      <c r="L20" s="174">
        <v>44197</v>
      </c>
      <c r="M20" s="174">
        <v>44561</v>
      </c>
      <c r="N20" s="129">
        <f>+(M20-L20)/30</f>
        <v>12.133333333333333</v>
      </c>
      <c r="O20" s="132"/>
      <c r="U20" s="128"/>
      <c r="V20" s="105">
        <f ca="1">NOW()</f>
        <v>44188.443531018522</v>
      </c>
      <c r="W20" s="105">
        <f ca="1">NOW()</f>
        <v>44188.443531018522</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3"/>
      <c r="I37" s="124"/>
      <c r="J37" s="124"/>
      <c r="K37" s="124"/>
      <c r="L37" s="124"/>
      <c r="M37" s="124"/>
      <c r="N37" s="124"/>
      <c r="O37" s="125"/>
    </row>
    <row r="38" spans="1:16" ht="21" customHeight="1" x14ac:dyDescent="0.25">
      <c r="A38" s="9"/>
      <c r="B38" s="245" t="e">
        <f>VLOOKUP(B20,EAS!A2:B1439,2,0)</f>
        <v>#N/A</v>
      </c>
      <c r="C38" s="245"/>
      <c r="D38" s="245"/>
      <c r="E38" s="245"/>
      <c r="F38" s="245"/>
      <c r="G38" s="5"/>
      <c r="H38" s="126"/>
      <c r="I38" s="254" t="s">
        <v>7</v>
      </c>
      <c r="J38" s="254"/>
      <c r="K38" s="254"/>
      <c r="L38" s="254"/>
      <c r="M38" s="254"/>
      <c r="N38" s="254"/>
      <c r="O38" s="127"/>
    </row>
    <row r="39" spans="1:16" ht="42.95" customHeight="1" thickBot="1" x14ac:dyDescent="0.3">
      <c r="A39" s="10"/>
      <c r="B39" s="11"/>
      <c r="C39" s="11"/>
      <c r="D39" s="11"/>
      <c r="E39" s="11"/>
      <c r="F39" s="11"/>
      <c r="G39" s="11"/>
      <c r="H39" s="10"/>
      <c r="I39" s="240" t="s">
        <v>2695</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2655</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15">
      <c r="A48" s="137">
        <v>1</v>
      </c>
      <c r="B48" s="110" t="s">
        <v>2692</v>
      </c>
      <c r="C48" s="111" t="s">
        <v>2693</v>
      </c>
      <c r="D48" s="181" t="s">
        <v>2683</v>
      </c>
      <c r="E48" s="182">
        <v>42395</v>
      </c>
      <c r="F48" s="182">
        <v>42674</v>
      </c>
      <c r="G48" s="154">
        <f>IF(AND(E48&lt;&gt;"",F48&lt;&gt;""),((F48-E48)/30),"")</f>
        <v>9.3000000000000007</v>
      </c>
      <c r="H48" s="175" t="s">
        <v>2677</v>
      </c>
      <c r="I48" s="112" t="s">
        <v>36</v>
      </c>
      <c r="J48" s="112" t="s">
        <v>160</v>
      </c>
      <c r="K48" s="179">
        <v>232802824</v>
      </c>
      <c r="L48" s="113" t="s">
        <v>1148</v>
      </c>
      <c r="M48" s="114"/>
      <c r="N48" s="183" t="s">
        <v>2634</v>
      </c>
      <c r="O48" s="183" t="s">
        <v>26</v>
      </c>
      <c r="P48" s="78"/>
    </row>
    <row r="49" spans="1:16" s="6" customFormat="1" ht="24.75" customHeight="1" x14ac:dyDescent="0.25">
      <c r="A49" s="137">
        <v>2</v>
      </c>
      <c r="B49" s="116" t="s">
        <v>2692</v>
      </c>
      <c r="C49" s="118" t="s">
        <v>2693</v>
      </c>
      <c r="D49" s="181" t="s">
        <v>2684</v>
      </c>
      <c r="E49" s="182">
        <v>42684</v>
      </c>
      <c r="F49" s="182">
        <v>43312</v>
      </c>
      <c r="G49" s="154">
        <f t="shared" ref="G49:G50" si="2">IF(AND(E49&lt;&gt;"",F49&lt;&gt;""),((F49-E49)/30),"")</f>
        <v>20.933333333333334</v>
      </c>
      <c r="H49" s="176" t="s">
        <v>2678</v>
      </c>
      <c r="I49" s="112" t="s">
        <v>36</v>
      </c>
      <c r="J49" s="115" t="s">
        <v>160</v>
      </c>
      <c r="K49" s="179">
        <v>159740792</v>
      </c>
      <c r="L49" s="113" t="s">
        <v>1148</v>
      </c>
      <c r="M49" s="114"/>
      <c r="N49" s="183" t="s">
        <v>2634</v>
      </c>
      <c r="O49" s="183" t="s">
        <v>26</v>
      </c>
      <c r="P49" s="78"/>
    </row>
    <row r="50" spans="1:16" s="6" customFormat="1" ht="24.75" customHeight="1" x14ac:dyDescent="0.15">
      <c r="A50" s="137">
        <v>3</v>
      </c>
      <c r="B50" s="116" t="s">
        <v>2692</v>
      </c>
      <c r="C50" s="118" t="s">
        <v>2693</v>
      </c>
      <c r="D50" s="181" t="s">
        <v>2685</v>
      </c>
      <c r="E50" s="182">
        <v>42675</v>
      </c>
      <c r="F50" s="182">
        <v>43039</v>
      </c>
      <c r="G50" s="154">
        <f t="shared" si="2"/>
        <v>12.133333333333333</v>
      </c>
      <c r="H50" s="175" t="s">
        <v>2678</v>
      </c>
      <c r="I50" s="112" t="s">
        <v>36</v>
      </c>
      <c r="J50" s="115" t="s">
        <v>160</v>
      </c>
      <c r="K50" s="179">
        <v>306989900</v>
      </c>
      <c r="L50" s="113" t="s">
        <v>1148</v>
      </c>
      <c r="M50" s="114"/>
      <c r="N50" s="183" t="s">
        <v>2634</v>
      </c>
      <c r="O50" s="183" t="s">
        <v>26</v>
      </c>
      <c r="P50" s="78"/>
    </row>
    <row r="51" spans="1:16" s="6" customFormat="1" ht="24.75" customHeight="1" outlineLevel="1" x14ac:dyDescent="0.25">
      <c r="A51" s="137">
        <v>4</v>
      </c>
      <c r="B51" s="116" t="s">
        <v>2692</v>
      </c>
      <c r="C51" s="118" t="s">
        <v>2693</v>
      </c>
      <c r="D51" s="181" t="s">
        <v>2686</v>
      </c>
      <c r="E51" s="182">
        <v>43040</v>
      </c>
      <c r="F51" s="182">
        <v>43404</v>
      </c>
      <c r="G51" s="154">
        <f t="shared" ref="G51:G107" si="3">IF(AND(E51&lt;&gt;"",F51&lt;&gt;""),((F51-E51)/30),"")</f>
        <v>12.133333333333333</v>
      </c>
      <c r="H51" s="176" t="s">
        <v>2678</v>
      </c>
      <c r="I51" s="112" t="s">
        <v>36</v>
      </c>
      <c r="J51" s="115" t="s">
        <v>160</v>
      </c>
      <c r="K51" s="179">
        <v>333465580</v>
      </c>
      <c r="L51" s="113" t="s">
        <v>1148</v>
      </c>
      <c r="M51" s="114"/>
      <c r="N51" s="183" t="s">
        <v>2634</v>
      </c>
      <c r="O51" s="183" t="s">
        <v>26</v>
      </c>
      <c r="P51" s="78"/>
    </row>
    <row r="52" spans="1:16" s="7" customFormat="1" ht="24.75" customHeight="1" outlineLevel="1" x14ac:dyDescent="0.25">
      <c r="A52" s="138">
        <v>5</v>
      </c>
      <c r="B52" s="116" t="s">
        <v>2692</v>
      </c>
      <c r="C52" s="118" t="s">
        <v>2693</v>
      </c>
      <c r="D52" s="181" t="s">
        <v>2687</v>
      </c>
      <c r="E52" s="182">
        <v>43405</v>
      </c>
      <c r="F52" s="182">
        <v>43442</v>
      </c>
      <c r="G52" s="154">
        <f t="shared" si="3"/>
        <v>1.2333333333333334</v>
      </c>
      <c r="H52" s="177" t="s">
        <v>2679</v>
      </c>
      <c r="I52" s="112" t="s">
        <v>36</v>
      </c>
      <c r="J52" s="115" t="s">
        <v>160</v>
      </c>
      <c r="K52" s="179">
        <v>34247390</v>
      </c>
      <c r="L52" s="118" t="s">
        <v>1148</v>
      </c>
      <c r="M52" s="114"/>
      <c r="N52" s="183" t="s">
        <v>2634</v>
      </c>
      <c r="O52" s="183" t="s">
        <v>26</v>
      </c>
      <c r="P52" s="79"/>
    </row>
    <row r="53" spans="1:16" s="7" customFormat="1" ht="24.75" customHeight="1" outlineLevel="1" x14ac:dyDescent="0.25">
      <c r="A53" s="138">
        <v>6</v>
      </c>
      <c r="B53" s="116" t="s">
        <v>2692</v>
      </c>
      <c r="C53" s="118" t="s">
        <v>2693</v>
      </c>
      <c r="D53" s="181" t="s">
        <v>2688</v>
      </c>
      <c r="E53" s="182">
        <v>41263</v>
      </c>
      <c r="F53" s="182">
        <v>41851</v>
      </c>
      <c r="G53" s="154">
        <f t="shared" si="3"/>
        <v>19.600000000000001</v>
      </c>
      <c r="H53" s="177" t="s">
        <v>2680</v>
      </c>
      <c r="I53" s="112" t="s">
        <v>36</v>
      </c>
      <c r="J53" s="115" t="s">
        <v>160</v>
      </c>
      <c r="K53" s="179">
        <v>385990800</v>
      </c>
      <c r="L53" s="118" t="s">
        <v>1148</v>
      </c>
      <c r="M53" s="114"/>
      <c r="N53" s="183" t="s">
        <v>2634</v>
      </c>
      <c r="O53" s="183" t="s">
        <v>26</v>
      </c>
      <c r="P53" s="79"/>
    </row>
    <row r="54" spans="1:16" s="7" customFormat="1" ht="24.75" customHeight="1" outlineLevel="1" thickBot="1" x14ac:dyDescent="0.3">
      <c r="A54" s="138">
        <v>7</v>
      </c>
      <c r="B54" s="116" t="s">
        <v>2692</v>
      </c>
      <c r="C54" s="118" t="s">
        <v>2693</v>
      </c>
      <c r="D54" s="181" t="s">
        <v>2689</v>
      </c>
      <c r="E54" s="182">
        <v>43484</v>
      </c>
      <c r="F54" s="182">
        <v>43812</v>
      </c>
      <c r="G54" s="154">
        <f t="shared" si="3"/>
        <v>10.933333333333334</v>
      </c>
      <c r="H54" s="178" t="s">
        <v>2681</v>
      </c>
      <c r="I54" s="112" t="s">
        <v>36</v>
      </c>
      <c r="J54" s="115" t="s">
        <v>160</v>
      </c>
      <c r="K54" s="180">
        <v>182301137</v>
      </c>
      <c r="L54" s="118" t="s">
        <v>1148</v>
      </c>
      <c r="M54" s="114"/>
      <c r="N54" s="183" t="s">
        <v>2634</v>
      </c>
      <c r="O54" s="183" t="s">
        <v>26</v>
      </c>
      <c r="P54" s="79"/>
    </row>
    <row r="55" spans="1:16" s="7" customFormat="1" ht="24.75" customHeight="1" outlineLevel="1" x14ac:dyDescent="0.25">
      <c r="A55" s="138">
        <v>8</v>
      </c>
      <c r="B55" s="116" t="s">
        <v>2692</v>
      </c>
      <c r="C55" s="118" t="s">
        <v>2693</v>
      </c>
      <c r="D55" s="181" t="s">
        <v>2690</v>
      </c>
      <c r="E55" s="182">
        <v>40928</v>
      </c>
      <c r="F55" s="182">
        <v>41090</v>
      </c>
      <c r="G55" s="154">
        <f t="shared" si="3"/>
        <v>5.4</v>
      </c>
      <c r="H55" s="176" t="s">
        <v>2682</v>
      </c>
      <c r="I55" s="112" t="s">
        <v>36</v>
      </c>
      <c r="J55" s="115" t="s">
        <v>160</v>
      </c>
      <c r="K55" s="180">
        <v>93875202</v>
      </c>
      <c r="L55" s="118" t="s">
        <v>1148</v>
      </c>
      <c r="M55" s="114"/>
      <c r="N55" s="183" t="s">
        <v>2634</v>
      </c>
      <c r="O55" s="183" t="s">
        <v>26</v>
      </c>
      <c r="P55" s="79"/>
    </row>
    <row r="56" spans="1:16" s="7" customFormat="1" ht="24.75" customHeight="1" outlineLevel="1" x14ac:dyDescent="0.25">
      <c r="A56" s="138">
        <v>9</v>
      </c>
      <c r="B56" s="116" t="s">
        <v>2692</v>
      </c>
      <c r="C56" s="118" t="s">
        <v>2693</v>
      </c>
      <c r="D56" s="181" t="s">
        <v>2691</v>
      </c>
      <c r="E56" s="182">
        <v>41091</v>
      </c>
      <c r="F56" s="182">
        <v>41274</v>
      </c>
      <c r="G56" s="154">
        <f t="shared" si="3"/>
        <v>6.1</v>
      </c>
      <c r="H56" s="176" t="s">
        <v>2682</v>
      </c>
      <c r="I56" s="112" t="s">
        <v>36</v>
      </c>
      <c r="J56" s="115" t="s">
        <v>160</v>
      </c>
      <c r="K56" s="180">
        <v>97032451</v>
      </c>
      <c r="L56" s="118" t="s">
        <v>1148</v>
      </c>
      <c r="M56" s="114"/>
      <c r="N56" s="113" t="s">
        <v>2634</v>
      </c>
      <c r="O56" s="113" t="s">
        <v>26</v>
      </c>
      <c r="P56" s="79"/>
    </row>
    <row r="57" spans="1:16" s="7" customFormat="1" ht="24.75" customHeight="1" outlineLevel="1" x14ac:dyDescent="0.25">
      <c r="A57" s="138">
        <v>10</v>
      </c>
      <c r="B57" s="64"/>
      <c r="C57" s="65"/>
      <c r="D57" s="181" t="s">
        <v>2701</v>
      </c>
      <c r="E57" s="182">
        <v>42027</v>
      </c>
      <c r="F57" s="182">
        <v>42369</v>
      </c>
      <c r="G57" s="154">
        <f t="shared" si="3"/>
        <v>11.4</v>
      </c>
      <c r="H57" s="64" t="s">
        <v>2702</v>
      </c>
      <c r="I57" s="63" t="s">
        <v>36</v>
      </c>
      <c r="J57" s="63" t="s">
        <v>160</v>
      </c>
      <c r="K57" s="180">
        <v>260240400</v>
      </c>
      <c r="L57" s="65" t="s">
        <v>1148</v>
      </c>
      <c r="M57" s="67"/>
      <c r="N57" s="65" t="s">
        <v>2634</v>
      </c>
      <c r="O57" s="65" t="s">
        <v>26</v>
      </c>
      <c r="P57" s="79"/>
    </row>
    <row r="58" spans="1:16" s="7" customFormat="1" ht="24.75" customHeight="1" outlineLevel="1" x14ac:dyDescent="0.25">
      <c r="A58" s="138">
        <v>11</v>
      </c>
      <c r="B58" s="64"/>
      <c r="C58" s="65"/>
      <c r="D58" s="63"/>
      <c r="E58" s="139"/>
      <c r="F58" s="139"/>
      <c r="G58" s="154" t="str">
        <f t="shared" si="3"/>
        <v/>
      </c>
      <c r="H58" s="64"/>
      <c r="I58" s="63"/>
      <c r="J58" s="63"/>
      <c r="K58" s="66"/>
      <c r="L58" s="65"/>
      <c r="M58" s="67"/>
      <c r="N58" s="65"/>
      <c r="O58" s="65"/>
      <c r="P58" s="79"/>
    </row>
    <row r="59" spans="1:16" s="7" customFormat="1" ht="24.75" customHeight="1" outlineLevel="1" x14ac:dyDescent="0.25">
      <c r="A59" s="138">
        <v>12</v>
      </c>
      <c r="B59" s="64"/>
      <c r="C59" s="65"/>
      <c r="D59" s="63"/>
      <c r="E59" s="139"/>
      <c r="F59" s="139"/>
      <c r="G59" s="154" t="str">
        <f t="shared" si="3"/>
        <v/>
      </c>
      <c r="H59" s="64"/>
      <c r="I59" s="63"/>
      <c r="J59" s="63"/>
      <c r="K59" s="66"/>
      <c r="L59" s="65"/>
      <c r="M59" s="67"/>
      <c r="N59" s="65"/>
      <c r="O59" s="65"/>
      <c r="P59" s="79"/>
    </row>
    <row r="60" spans="1:16" s="7" customFormat="1" ht="24.75" customHeight="1" outlineLevel="1" x14ac:dyDescent="0.25">
      <c r="A60" s="138">
        <v>13</v>
      </c>
      <c r="B60" s="64"/>
      <c r="C60" s="65"/>
      <c r="D60" s="63"/>
      <c r="E60" s="139"/>
      <c r="F60" s="139"/>
      <c r="G60" s="154" t="str">
        <f t="shared" si="3"/>
        <v/>
      </c>
      <c r="H60" s="64"/>
      <c r="I60" s="63"/>
      <c r="J60" s="63"/>
      <c r="K60" s="66"/>
      <c r="L60" s="65"/>
      <c r="M60" s="67"/>
      <c r="N60" s="65"/>
      <c r="O60" s="65"/>
      <c r="P60" s="79"/>
    </row>
    <row r="61" spans="1:16" s="7" customFormat="1" ht="24.75" customHeight="1" outlineLevel="1" x14ac:dyDescent="0.25">
      <c r="A61" s="138">
        <v>14</v>
      </c>
      <c r="B61" s="64"/>
      <c r="C61" s="65"/>
      <c r="D61" s="63"/>
      <c r="E61" s="139"/>
      <c r="F61" s="139"/>
      <c r="G61" s="154" t="str">
        <f t="shared" si="3"/>
        <v/>
      </c>
      <c r="H61" s="64"/>
      <c r="I61" s="63"/>
      <c r="J61" s="63"/>
      <c r="K61" s="66"/>
      <c r="L61" s="65"/>
      <c r="M61" s="67"/>
      <c r="N61" s="65"/>
      <c r="O61" s="65"/>
      <c r="P61" s="79"/>
    </row>
    <row r="62" spans="1:16" s="7" customFormat="1" ht="24.75" customHeight="1" outlineLevel="1" x14ac:dyDescent="0.25">
      <c r="A62" s="138">
        <v>15</v>
      </c>
      <c r="B62" s="64"/>
      <c r="C62" s="65"/>
      <c r="D62" s="63"/>
      <c r="E62" s="139"/>
      <c r="F62" s="139"/>
      <c r="G62" s="154" t="str">
        <f t="shared" si="3"/>
        <v/>
      </c>
      <c r="H62" s="64"/>
      <c r="I62" s="63"/>
      <c r="J62" s="63"/>
      <c r="K62" s="66"/>
      <c r="L62" s="65"/>
      <c r="M62" s="67"/>
      <c r="N62" s="65"/>
      <c r="O62" s="65"/>
      <c r="P62" s="79"/>
    </row>
    <row r="63" spans="1:16" s="7" customFormat="1" ht="24.75" customHeight="1" outlineLevel="1" x14ac:dyDescent="0.25">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25">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25">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4"/>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4"/>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4"/>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4"/>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4"/>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4"/>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4"/>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4"/>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4"/>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4"/>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4"/>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4"/>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4"/>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4"/>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4"/>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2656</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81" t="s">
        <v>2694</v>
      </c>
      <c r="E114" s="182">
        <v>43871</v>
      </c>
      <c r="F114" s="182">
        <v>44196</v>
      </c>
      <c r="G114" s="154">
        <f>IF(AND(E114&lt;&gt;"",F114&lt;&gt;""),((F114-E114)/30),"")</f>
        <v>10.833333333333334</v>
      </c>
      <c r="H114" s="176" t="s">
        <v>2695</v>
      </c>
      <c r="I114" s="115" t="s">
        <v>36</v>
      </c>
      <c r="J114" s="115" t="s">
        <v>160</v>
      </c>
      <c r="K114" s="179">
        <v>348980390</v>
      </c>
      <c r="L114" s="100">
        <f>+IF(AND(K114&gt;0,O114="Ejecución"),(K114/877802)*Tabla28[[#This Row],[% participación]],IF(AND(K114&gt;0,O114&lt;&gt;"Ejecución"),"-",""))</f>
        <v>397.56162551463768</v>
      </c>
      <c r="M114" s="118" t="s">
        <v>1148</v>
      </c>
      <c r="N114" s="167">
        <v>1</v>
      </c>
      <c r="O114" s="156" t="s">
        <v>1150</v>
      </c>
      <c r="P114" s="78"/>
    </row>
    <row r="115" spans="1:16" s="6" customFormat="1" ht="24.75" customHeight="1" x14ac:dyDescent="0.25">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2660</v>
      </c>
      <c r="B163" s="215"/>
      <c r="C163" s="215"/>
      <c r="D163" s="215"/>
      <c r="E163" s="216"/>
      <c r="F163" s="217" t="s">
        <v>2661</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2658</v>
      </c>
      <c r="C168" s="241"/>
      <c r="D168" s="241"/>
      <c r="E168" s="8"/>
      <c r="F168" s="5"/>
      <c r="H168" s="81" t="s">
        <v>2657</v>
      </c>
      <c r="I168" s="222"/>
      <c r="J168" s="223"/>
      <c r="K168" s="223"/>
      <c r="L168" s="223"/>
      <c r="M168" s="223"/>
      <c r="N168" s="223"/>
      <c r="O168" s="22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2668</v>
      </c>
      <c r="B172" s="212"/>
      <c r="C172" s="212"/>
      <c r="D172" s="212"/>
      <c r="E172" s="212"/>
      <c r="F172" s="212"/>
      <c r="G172" s="212"/>
      <c r="H172" s="212"/>
      <c r="I172" s="212"/>
      <c r="J172" s="212"/>
      <c r="K172" s="212"/>
      <c r="L172" s="212"/>
      <c r="M172" s="212"/>
      <c r="N172" s="212"/>
      <c r="O172" s="213"/>
      <c r="P172" s="76"/>
    </row>
    <row r="173" spans="1:28" ht="15" customHeight="1" x14ac:dyDescent="0.25">
      <c r="A173" s="205" t="s">
        <v>2674</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2669</v>
      </c>
      <c r="C176" s="232"/>
      <c r="D176" s="232"/>
      <c r="E176" s="232"/>
      <c r="F176" s="232"/>
      <c r="G176" s="232"/>
      <c r="H176" s="20"/>
      <c r="I176" s="185" t="s">
        <v>2675</v>
      </c>
      <c r="J176" s="186"/>
      <c r="K176" s="186"/>
      <c r="L176" s="186"/>
      <c r="M176" s="18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2672</v>
      </c>
      <c r="O177" s="8"/>
      <c r="Q177" s="19"/>
      <c r="R177" s="19"/>
      <c r="S177" s="19"/>
      <c r="T177" s="19"/>
      <c r="U177" s="19"/>
      <c r="V177" s="19"/>
      <c r="W177" s="19"/>
      <c r="X177" s="19"/>
      <c r="Y177" s="19"/>
      <c r="Z177" s="19"/>
      <c r="AA177" s="19"/>
      <c r="AB177" s="19"/>
    </row>
    <row r="178" spans="1:28" ht="23.25" x14ac:dyDescent="0.25">
      <c r="A178" s="9"/>
      <c r="B178" s="236"/>
      <c r="C178" s="237"/>
      <c r="D178" s="238"/>
      <c r="E178" s="161"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58"/>
      <c r="Z178" s="159" t="str">
        <f>IF(Y178&gt;0,SUM(E180+Y178),"")</f>
        <v/>
      </c>
      <c r="AA178" s="19"/>
      <c r="AB178" s="19"/>
    </row>
    <row r="179" spans="1:28" ht="23.25" x14ac:dyDescent="0.25">
      <c r="A179" s="9"/>
      <c r="B179" s="198" t="s">
        <v>2669</v>
      </c>
      <c r="C179" s="198"/>
      <c r="D179" s="198"/>
      <c r="E179" s="165">
        <v>0.02</v>
      </c>
      <c r="F179" s="164"/>
      <c r="G179" s="159" t="str">
        <f>IF(F179&gt;0,SUM(E179+F179),"")</f>
        <v/>
      </c>
      <c r="H179" s="5"/>
      <c r="I179" s="198" t="s">
        <v>2671</v>
      </c>
      <c r="J179" s="198"/>
      <c r="K179" s="198"/>
      <c r="L179" s="198"/>
      <c r="M179" s="166"/>
      <c r="O179" s="8"/>
      <c r="Q179" s="19"/>
      <c r="R179" s="153" t="str">
        <f>IF(M179&gt;0,SUM(L179+M179),"")</f>
        <v/>
      </c>
      <c r="T179" s="19"/>
      <c r="U179" s="244" t="s">
        <v>1166</v>
      </c>
      <c r="V179" s="244"/>
      <c r="W179" s="244"/>
      <c r="X179" s="24">
        <v>0.02</v>
      </c>
      <c r="Y179" s="158"/>
      <c r="Z179" s="159" t="str">
        <f>IF(Y179&gt;0,SUM(E181+Y179),"")</f>
        <v/>
      </c>
      <c r="AA179" s="19"/>
      <c r="AB179" s="19"/>
    </row>
    <row r="180" spans="1:28" ht="23.45" hidden="1" x14ac:dyDescent="0.3">
      <c r="A180" s="9"/>
      <c r="B180" s="184"/>
      <c r="C180" s="184"/>
      <c r="D180" s="184"/>
      <c r="E180" s="163"/>
      <c r="H180" s="5"/>
      <c r="I180" s="184"/>
      <c r="J180" s="184"/>
      <c r="K180" s="184"/>
      <c r="L180" s="184"/>
      <c r="M180" s="5"/>
      <c r="O180" s="8"/>
      <c r="Q180" s="19"/>
      <c r="R180" s="153" t="str">
        <f>IF(S180&gt;0,SUM(L180+S180),"")</f>
        <v/>
      </c>
      <c r="S180" s="158"/>
      <c r="T180" s="19"/>
      <c r="U180" s="244" t="s">
        <v>1167</v>
      </c>
      <c r="V180" s="244"/>
      <c r="W180" s="244"/>
      <c r="X180" s="24">
        <v>0.03</v>
      </c>
      <c r="Y180" s="158"/>
      <c r="Z180" s="159" t="str">
        <f>IF(Y180&gt;0,SUM(E182+Y180),"")</f>
        <v/>
      </c>
      <c r="AA180" s="19"/>
      <c r="AB180" s="19"/>
    </row>
    <row r="181" spans="1:28" ht="23.45" hidden="1" x14ac:dyDescent="0.3">
      <c r="A181" s="9"/>
      <c r="B181" s="184"/>
      <c r="C181" s="184"/>
      <c r="D181" s="184"/>
      <c r="E181" s="163"/>
      <c r="H181" s="5"/>
      <c r="I181" s="184"/>
      <c r="J181" s="184"/>
      <c r="K181" s="184"/>
      <c r="L181" s="184"/>
      <c r="M181" s="5"/>
      <c r="O181" s="8"/>
      <c r="Q181" s="19"/>
      <c r="R181" s="153" t="str">
        <f>IF(S181&gt;0,SUM(L181+S181),"")</f>
        <v/>
      </c>
      <c r="S181" s="158"/>
      <c r="T181" s="19"/>
      <c r="U181" s="19"/>
      <c r="V181" s="19"/>
      <c r="W181" s="19"/>
      <c r="X181" s="19"/>
      <c r="Y181" s="19"/>
      <c r="Z181" s="19"/>
      <c r="AA181" s="19"/>
      <c r="AB181" s="19"/>
    </row>
    <row r="182" spans="1:28" ht="23.45" hidden="1" x14ac:dyDescent="0.3">
      <c r="A182" s="9"/>
      <c r="B182" s="184"/>
      <c r="C182" s="184"/>
      <c r="D182" s="184"/>
      <c r="E182" s="163"/>
      <c r="H182" s="5"/>
      <c r="I182" s="184"/>
      <c r="J182" s="184"/>
      <c r="K182" s="184"/>
      <c r="L182" s="184"/>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v>
      </c>
      <c r="D185" s="91" t="s">
        <v>2628</v>
      </c>
      <c r="E185" s="94">
        <f>+(C185*SUM(K20:K35))</f>
        <v>0</v>
      </c>
      <c r="F185" s="92"/>
      <c r="G185" s="93"/>
      <c r="H185" s="88"/>
      <c r="I185" s="90" t="s">
        <v>2627</v>
      </c>
      <c r="J185" s="160">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02" t="s">
        <v>2636</v>
      </c>
      <c r="C192" s="202"/>
      <c r="E192" s="5" t="s">
        <v>20</v>
      </c>
      <c r="H192" s="26" t="s">
        <v>24</v>
      </c>
      <c r="J192" s="5" t="s">
        <v>2637</v>
      </c>
      <c r="K192" s="5"/>
      <c r="M192" s="5"/>
      <c r="N192" s="5"/>
      <c r="O192" s="8"/>
      <c r="Q192" s="148"/>
      <c r="R192" s="149"/>
      <c r="S192" s="149"/>
      <c r="T192" s="148"/>
    </row>
    <row r="193" spans="1:18" x14ac:dyDescent="0.25">
      <c r="A193" s="9"/>
      <c r="C193" s="119">
        <v>31747</v>
      </c>
      <c r="D193" s="5"/>
      <c r="E193" s="120">
        <v>17794</v>
      </c>
      <c r="F193" s="5"/>
      <c r="G193" s="5"/>
      <c r="H193" s="141" t="s">
        <v>2696</v>
      </c>
      <c r="J193" s="5"/>
      <c r="K193" s="121">
        <v>31779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42" t="s">
        <v>2659</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2699</v>
      </c>
      <c r="J211" s="27" t="s">
        <v>2622</v>
      </c>
      <c r="K211" s="142" t="s">
        <v>2700</v>
      </c>
      <c r="L211" s="21"/>
      <c r="M211" s="21"/>
      <c r="N211" s="21"/>
      <c r="O211" s="8"/>
    </row>
    <row r="212" spans="1:15" x14ac:dyDescent="0.25">
      <c r="A212" s="9"/>
      <c r="B212" s="27" t="s">
        <v>2619</v>
      </c>
      <c r="C212" s="120" t="s">
        <v>2696</v>
      </c>
      <c r="D212" s="21"/>
      <c r="G212" s="27" t="s">
        <v>2621</v>
      </c>
      <c r="H212" s="142" t="s">
        <v>2697</v>
      </c>
      <c r="J212" s="27" t="s">
        <v>2623</v>
      </c>
      <c r="K212" s="141"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2006/metadata/properties"/>
    <ds:schemaRef ds:uri="http://purl.org/dc/terms/"/>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HOGAR INFANTIL</cp:lastModifiedBy>
  <cp:lastPrinted>2020-11-20T15:12:35Z</cp:lastPrinted>
  <dcterms:created xsi:type="dcterms:W3CDTF">2020-10-14T21:57:42Z</dcterms:created>
  <dcterms:modified xsi:type="dcterms:W3CDTF">2020-12-23T15:39:25Z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