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contrato 1362020 Baranoa - Gala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<sst xmlns="http://schemas.openxmlformats.org/spreadsheetml/2006/main" count="3212" uniqueCount="2708">
  <si>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</si>
  <si>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</si>
  <si>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</si>
  <si>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</si>
  <si>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</si>
  <si>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</si>
  <si>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</si>
  <si>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</si>
  <si>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</si>
  <si>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</si>
  <si>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</si>
  <si>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</si>
  <si>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</si>
  <si>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</si>
  <si>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</si>
  <si>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</si>
  <si>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</si>
  <si>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</si>
  <si>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</si>
  <si>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</si>
  <si>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</si>
  <si>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</si>
  <si>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</si>
  <si>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</si>
  <si>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</si>
  <si>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</si>
  <si>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</si>
  <si>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</si>
  <si>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</si>
  <si>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</si>
  <si>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</si>
  <si>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</si>
  <si>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</si>
  <si>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</si>
  <si>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</si>
  <si>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</si>
  <si>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</si>
  <si>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</si>
  <si>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</si>
  <si>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</si>
  <si>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</si>
  <si>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</si>
  <si>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</si>
  <si>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</si>
  <si>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</si>
  <si>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</si>
  <si>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</si>
  <si>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</si>
  <si>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</si>
  <si>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</si>
  <si>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</si>
  <si>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</si>
  <si>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</si>
  <si>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</si>
  <si>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</si>
  <si>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</si>
  <si>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</si>
  <si>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</si>
  <si>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</si>
  <si>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</si>
  <si>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</si>
  <si>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</si>
  <si>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</si>
  <si>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</si>
  <si>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</si>
  <si>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</si>
  <si>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</si>
  <si>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</si>
  <si>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</si>
  <si>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</si>
  <si>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</si>
  <si>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</si>
  <si>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</si>
  <si>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</si>
  <si>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</si>
  <si>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</si>
  <si>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</si>
  <si>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</si>
  <si>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</si>
  <si>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</si>
  <si>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</si>
  <si>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</si>
  <si>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</si>
  <si>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</si>
  <si>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</si>
  <si>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</si>
  <si>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</si>
  <si>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</si>
  <si>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</si>
  <si>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</si>
  <si>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</si>
  <si>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</si>
  <si>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</si>
  <si>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</si>
  <si>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</si>
  <si>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</si>
  <si>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</si>
  <si>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</si>
  <si>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</si>
  <si>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</si>
  <si>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</si>
  <si>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</si>
  <si>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</si>
  <si>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</si>
  <si>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</si>
  <si>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</si>
  <si>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</si>
  <si>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</si>
  <si>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</si>
  <si>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</si>
  <si>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</si>
  <si>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</si>
  <si>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</si>
  <si>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</si>
  <si>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</si>
  <si>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</si>
  <si>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</si>
  <si>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</si>
  <si>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</si>
  <si>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</si>
  <si>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</si>
  <si>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</si>
  <si>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</si>
  <si>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</si>
  <si>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</si>
  <si>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</si>
  <si>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</si>
  <si>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</si>
  <si>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</si>
  <si>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</si>
  <si>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</si>
  <si>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</si>
  <si>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</si>
  <si>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</si>
  <si>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</si>
  <si>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</si>
  <si>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</si>
  <si>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</si>
  <si>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</si>
  <si>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</si>
  <si>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</si>
  <si>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</si>
  <si>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</si>
  <si>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</si>
  <si>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</si>
  <si>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</si>
  <si>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</si>
  <si>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</si>
  <si>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</si>
  <si>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</si>
  <si>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</si>
  <si>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</si>
  <si>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</si>
  <si>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</si>
  <si>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</si>
  <si>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</si>
  <si>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</si>
  <si>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</si>
  <si>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</si>
  <si>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</si>
  <si>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</si>
  <si>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</si>
  <si>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</si>
  <si>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</si>
  <si>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</si>
  <si>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</si>
  <si>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</si>
  <si>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</si>
  <si>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</si>
  <si>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</si>
  <si>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</si>
  <si>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</si>
  <si>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</si>
  <si>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</si>
  <si>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</si>
  <si>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</si>
  <si>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</si>
  <si>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</si>
  <si>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</si>
  <si>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</si>
  <si>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</si>
  <si>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</si>
  <si>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</si>
  <si>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</si>
  <si>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</si>
  <si>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</si>
  <si>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</si>
  <si>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</si>
  <si>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</si>
  <si>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</si>
  <si>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</si>
  <si>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</si>
  <si>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</si>
  <si>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</si>
  <si>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</si>
  <si>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</si>
  <si>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</si>
  <si>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</si>
  <si>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</si>
  <si>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</si>
  <si>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</si>
  <si>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</si>
  <si>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</si>
  <si>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</si>
  <si>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</si>
  <si>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</si>
  <si>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</si>
  <si>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</si>
  <si>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</si>
  <si>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</si>
  <si>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</si>
  <si>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</si>
  <si>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</si>
  <si>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</si>
  <si>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</si>
  <si>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</si>
  <si>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</si>
  <si>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</si>
  <si>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</si>
  <si>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</si>
  <si>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</si>
  <si>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</si>
  <si>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</si>
  <si>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</si>
  <si>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</si>
  <si>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</si>
  <si>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</si>
  <si>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</si>
  <si>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</si>
  <si>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</si>
  <si>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</si>
  <si>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</si>
  <si>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</si>
  <si>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</si>
  <si>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</si>
  <si>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</si>
  <si>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</si>
  <si>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</si>
  <si>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</si>
  <si>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</si>
  <si>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</si>
  <si>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</si>
  <si>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</si>
  <si>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</si>
  <si>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</si>
  <si>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</si>
  <si>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</si>
  <si>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</si>
  <si>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</si>
  <si>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</si>
  <si>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</si>
  <si>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</si>
  <si>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</si>
  <si>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</si>
  <si>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</si>
  <si>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</si>
  <si>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</si>
  <si>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</si>
  <si>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</si>
  <si>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</si>
  <si>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</si>
  <si>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</si>
  <si>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</si>
  <si>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</si>
  <si>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</si>
  <si>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</si>
  <si>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</si>
  <si>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</si>
  <si>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</si>
  <si>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</si>
  <si>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</si>
  <si>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</si>
  <si>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</si>
  <si>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</si>
  <si>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</si>
  <si>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</si>
  <si>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</si>
  <si>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</si>
  <si>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</si>
  <si>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</si>
  <si>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</si>
  <si>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</si>
  <si>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</si>
  <si>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</si>
  <si>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</si>
  <si>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</si>
  <si>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</si>
  <si>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</si>
  <si>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</si>
  <si>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</si>
  <si>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</si>
  <si>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</si>
  <si>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</si>
  <si>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</si>
  <si>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</si>
  <si>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</si>
  <si>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</si>
  <si>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</si>
  <si>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</si>
  <si>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</si>
  <si>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</si>
  <si>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</si>
  <si>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</si>
  <si>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</si>
  <si>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</si>
  <si>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</si>
  <si>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</si>
  <si>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</si>
  <si>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</si>
  <si>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</si>
  <si>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</si>
  <si>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</si>
  <si>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</si>
  <si>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</si>
  <si>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</si>
  <si>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</si>
  <si>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</si>
  <si>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</si>
  <si>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</si>
  <si>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</si>
  <si>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</si>
  <si>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</si>
  <si>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</si>
  <si>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</si>
  <si>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</si>
  <si>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</si>
  <si>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</si>
  <si>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</si>
  <si>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</si>
  <si>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</si>
  <si>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</si>
  <si>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</si>
  <si>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</si>
  <si>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</si>
  <si>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</si>
  <si>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</si>
  <si>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</si>
  <si>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</si>
  <si>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</si>
  <si>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</si>
  <si>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</si>
  <si>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</si>
  <si>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</si>
  <si>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</si>
  <si>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</si>
  <si>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</si>
  <si>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</si>
  <si>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</si>
  <si>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</si>
  <si>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</si>
  <si>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</si>
  <si>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</si>
  <si>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</si>
  <si>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</si>
  <si>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</si>
  <si>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</si>
  <si>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</si>
  <si>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</si>
  <si>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</si>
  <si>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</si>
  <si>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</si>
  <si>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</si>
  <si>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</si>
  <si>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</si>
  <si>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</si>
  <si>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</si>
  <si>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</si>
  <si>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</si>
  <si>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</si>
  <si>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</si>
  <si>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</si>
  <si>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</si>
  <si>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</si>
  <si>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</si>
  <si>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</si>
  <si>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</si>
  <si>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</si>
  <si>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</si>
  <si>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</si>
  <si>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</si>
  <si>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</si>
  <si>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</si>
  <si>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</si>
  <si>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</si>
  <si>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</si>
  <si>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</si>
  <si>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</si>
  <si>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</si>
  <si>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</si>
  <si>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</si>
  <si>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</si>
  <si>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</si>
  <si>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</si>
  <si>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</si>
  <si>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</si>
  <si>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</si>
  <si>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</si>
  <si>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</si>
  <si>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</si>
  <si>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</si>
  <si>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</si>
  <si>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</si>
  <si>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</si>
  <si>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</si>
  <si>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</si>
  <si>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</si>
  <si>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</si>
  <si>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</si>
  <si>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</si>
  <si>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</si>
  <si>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</si>
  <si>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</si>
  <si>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</si>
  <si>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</si>
  <si>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</si>
  <si>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</si>
  <si>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</si>
  <si>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</si>
  <si>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</si>
  <si>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</si>
  <si>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</si>
  <si>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</si>
  <si>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</si>
  <si>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</si>
  <si>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</si>
  <si>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</si>
  <si>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</si>
  <si>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</si>
  <si>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</si>
  <si>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</si>
  <si>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</si>
  <si>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</si>
  <si>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</si>
  <si>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</si>
  <si>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</si>
  <si>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</si>
  <si>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</si>
  <si>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</si>
  <si>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</si>
  <si>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</si>
  <si>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</si>
  <si>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</si>
  <si>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</si>
  <si>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</si>
  <si>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</si>
  <si>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</si>
  <si>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</si>
  <si>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</si>
  <si>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</si>
  <si>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</si>
  <si>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</si>
  <si>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</si>
  <si>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</si>
  <si>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</si>
  <si>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</si>
  <si>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</si>
  <si>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</si>
  <si>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</si>
  <si>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</si>
  <si>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</si>
  <si>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</si>
  <si>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</si>
  <si>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</si>
  <si>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</si>
  <si>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</si>
  <si>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</si>
  <si>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</si>
  <si>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</si>
  <si>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</si>
  <si>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</si>
  <si>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</si>
  <si>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</si>
  <si>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</si>
  <si>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</si>
  <si>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</si>
  <si>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</si>
  <si>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</si>
  <si>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</si>
  <si>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</si>
  <si>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</si>
  <si>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</si>
  <si>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</si>
  <si>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</si>
  <si>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</si>
  <si>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</si>
  <si>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</si>
  <si>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</si>
  <si>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</si>
  <si>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</si>
  <si>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</si>
  <si>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</si>
  <si>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</si>
  <si>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</si>
  <si>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</si>
  <si>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</si>
  <si>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</si>
  <si>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</si>
  <si>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</si>
  <si>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</si>
  <si>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</si>
  <si>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</si>
  <si>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</si>
  <si>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</si>
  <si>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</si>
  <si>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</si>
  <si>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</si>
  <si>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</si>
  <si>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</si>
  <si>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</si>
  <si>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</si>
  <si>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</si>
  <si>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</si>
  <si>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</si>
  <si>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</si>
  <si>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</si>
  <si>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</si>
  <si>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</si>
  <si>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</si>
  <si>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</si>
  <si>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</si>
  <si>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</si>
  <si>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</si>
  <si>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</si>
  <si>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</si>
  <si>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</si>
  <si>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</si>
  <si>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</si>
  <si>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</si>
  <si>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</si>
  <si>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</si>
  <si>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</si>
  <si>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</si>
  <si>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</si>
  <si>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</si>
  <si>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</si>
  <si>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</si>
  <si>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</si>
  <si>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</si>
  <si>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</si>
  <si>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</si>
  <si>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</si>
  <si>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</si>
  <si>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</si>
  <si>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</si>
  <si>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</si>
  <si>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</si>
  <si>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</si>
  <si>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</si>
  <si>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</si>
  <si>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</si>
  <si>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</si>
  <si>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</si>
  <si>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</si>
  <si>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</si>
  <si>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</si>
  <si>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</si>
  <si>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</si>
  <si>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</si>
  <si>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</si>
  <si>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</si>
  <si>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</si>
  <si>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</si>
  <si>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</si>
  <si>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</si>
  <si>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</si>
  <si>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</si>
  <si>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</si>
  <si>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</si>
  <si>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</si>
  <si>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</si>
  <si>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</si>
  <si>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</si>
  <si>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</si>
  <si>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</si>
  <si>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</si>
  <si>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</si>
  <si>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</si>
  <si>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</si>
  <si>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</si>
  <si>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</si>
  <si>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</si>
  <si>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</si>
  <si>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</si>
  <si>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</si>
  <si>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</si>
  <si>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</si>
  <si>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</si>
  <si>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</si>
  <si>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</si>
  <si>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</si>
  <si>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</si>
  <si>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</si>
  <si>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</si>
  <si>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</si>
  <si>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</si>
  <si>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</si>
  <si>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</si>
  <si>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</si>
  <si>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</si>
  <si>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</si>
  <si>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</si>
  <si>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</si>
  <si>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</si>
  <si>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</si>
  <si>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</si>
  <si>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</si>
  <si>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</si>
  <si>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</si>
  <si>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</si>
  <si>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</si>
  <si>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</si>
  <si>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</si>
  <si>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</si>
  <si>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</si>
  <si>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</si>
  <si>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</si>
  <si>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</si>
  <si>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</si>
  <si>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</si>
  <si>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</si>
  <si>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</si>
  <si>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</si>
  <si>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</si>
  <si>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</si>
  <si>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</si>
  <si>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</si>
  <si>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</si>
  <si>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</si>
  <si>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</si>
  <si>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</si>
  <si>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</si>
  <si>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</si>
  <si>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</si>
  <si>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</si>
  <si>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</si>
  <si>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</si>
  <si>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</si>
  <si>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</si>
  <si>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</si>
  <si>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</si>
  <si>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</si>
  <si>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</si>
  <si>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</si>
  <si>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</si>
  <si>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</si>
  <si>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</si>
  <si>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</si>
  <si>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</si>
  <si>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</si>
  <si>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</si>
  <si>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</si>
  <si>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</si>
  <si>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</si>
  <si>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</si>
  <si>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</si>
  <si>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</si>
  <si>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</si>
  <si>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</si>
  <si>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</si>
  <si>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</si>
  <si>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</si>
  <si>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</si>
  <si>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</si>
  <si>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</si>
  <si>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</si>
  <si>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</si>
  <si>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</si>
  <si>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</si>
  <si>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</si>
  <si>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</si>
  <si>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</si>
  <si>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</si>
  <si>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</si>
  <si>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</si>
  <si>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</si>
  <si>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</si>
  <si>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</si>
  <si>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</si>
  <si>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</si>
  <si>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</si>
  <si>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</si>
  <si>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</si>
  <si>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</si>
  <si>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</si>
  <si>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</si>
  <si>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</si>
  <si>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</si>
  <si>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</si>
  <si>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</si>
  <si>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</si>
  <si>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</si>
  <si>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</si>
  <si>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</si>
  <si>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</si>
  <si>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</si>
  <si>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</si>
  <si>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</si>
  <si>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</si>
  <si>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</si>
  <si>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</si>
  <si>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</si>
  <si>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</si>
  <si>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</si>
  <si>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</si>
  <si>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</si>
  <si>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</si>
  <si>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</si>
  <si>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</si>
  <si>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</si>
  <si>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</si>
  <si>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</si>
  <si>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</si>
  <si>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</si>
  <si>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</si>
  <si>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</si>
  <si>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</si>
  <si>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</si>
  <si>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</si>
  <si>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</si>
  <si>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</si>
  <si>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</si>
  <si>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</si>
  <si>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</si>
  <si>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</si>
  <si>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</si>
  <si>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</si>
  <si>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</si>
  <si>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</si>
  <si>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</si>
  <si>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</si>
  <si>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</si>
  <si>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</si>
  <si>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</si>
  <si>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</si>
  <si>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</si>
  <si>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</si>
  <si>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</si>
  <si>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</si>
  <si>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</si>
  <si>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</si>
  <si>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</si>
  <si>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</si>
  <si>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</si>
  <si>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</si>
  <si>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</si>
  <si>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</si>
  <si>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</si>
  <si>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</si>
  <si>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</si>
  <si>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</si>
  <si>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</si>
  <si>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</si>
  <si>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</si>
  <si>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</si>
  <si>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</si>
  <si>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</si>
  <si>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</si>
  <si>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</si>
  <si>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</si>
  <si>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</si>
  <si>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</si>
  <si>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</si>
  <si>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</si>
  <si>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</si>
  <si>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</si>
  <si>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</si>
  <si>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</si>
  <si>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</si>
  <si>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</si>
  <si>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</si>
  <si>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</si>
  <si>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</si>
  <si>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</si>
  <si>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</si>
  <si>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</si>
  <si>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</si>
  <si>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</si>
  <si>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</si>
  <si>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</si>
  <si>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</si>
  <si>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</si>
  <si>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</si>
  <si>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</si>
  <si>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</si>
  <si>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</si>
  <si>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</si>
  <si>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</si>
  <si>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</si>
  <si>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</si>
  <si>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</si>
  <si>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</si>
  <si>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</si>
  <si>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</si>
  <si>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</si>
  <si>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</si>
  <si>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</si>
  <si>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</si>
  <si>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</si>
  <si>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</si>
  <si>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</si>
  <si>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</si>
  <si>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</si>
  <si>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</si>
  <si>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</si>
  <si>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</si>
  <si>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</si>
  <si>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</si>
  <si>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</si>
  <si>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</si>
  <si>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</si>
  <si>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</si>
  <si>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</si>
  <si>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</si>
  <si>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</si>
  <si>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</si>
  <si>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</si>
  <si>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</si>
  <si>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</si>
  <si>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</si>
  <si>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</si>
  <si>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</si>
  <si>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</si>
  <si>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</si>
  <si>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</si>
  <si>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</si>
  <si>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</si>
  <si>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</si>
  <si>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</si>
  <si>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</si>
  <si>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</si>
  <si>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</si>
  <si>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</si>
  <si>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</si>
  <si>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</si>
  <si>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</si>
  <si>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</si>
  <si>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</si>
  <si>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</si>
  <si>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</si>
  <si>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</si>
  <si>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</si>
  <si>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</si>
  <si>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</si>
  <si>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</si>
  <si>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</si>
  <si>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</si>
  <si>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</si>
  <si>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</si>
  <si>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</si>
  <si>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</si>
  <si>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</si>
  <si>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</si>
  <si>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</si>
  <si>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</si>
  <si>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</si>
  <si>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</si>
  <si>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</si>
  <si>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</si>
  <si>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</si>
  <si>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</si>
  <si>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</si>
  <si>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</si>
  <si>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</si>
  <si>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</si>
  <si>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</si>
  <si>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</si>
  <si>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</si>
  <si>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</si>
  <si>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</si>
  <si>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</si>
  <si>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</si>
  <si>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</si>
  <si>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</si>
  <si>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</si>
  <si>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</si>
  <si>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</si>
  <si>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</si>
  <si>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</si>
  <si>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</si>
  <si>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</si>
  <si>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</si>
  <si>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</si>
  <si>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</si>
  <si>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</si>
  <si>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</si>
  <si>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</si>
  <si>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</si>
  <si>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</si>
  <si>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</si>
  <si>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</si>
  <si>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</si>
  <si>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</si>
  <si>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</si>
  <si>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</si>
  <si>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</si>
  <si>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</si>
  <si>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</si>
  <si>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</si>
  <si>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</si>
  <si>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</si>
  <si>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</si>
  <si>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</si>
  <si>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</si>
  <si>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</si>
  <si>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</si>
  <si>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</si>
  <si>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</si>
  <si>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</si>
  <si>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</si>
  <si>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</si>
  <si>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</si>
  <si>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</si>
  <si>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</si>
  <si>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</si>
  <si>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</si>
  <si>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</si>
  <si>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</si>
  <si>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</si>
  <si>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</si>
  <si>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</si>
  <si>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</si>
  <si>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</si>
  <si>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</si>
  <si>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</si>
  <si>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</si>
  <si>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</si>
  <si>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</si>
  <si>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</si>
  <si>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</si>
  <si>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</si>
  <si>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</si>
  <si>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</si>
  <si>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</si>
  <si>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</si>
  <si>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</si>
  <si>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</si>
  <si>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</si>
  <si>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</si>
  <si>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</si>
  <si>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</si>
  <si>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</si>
  <si>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</si>
  <si>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</si>
  <si>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</si>
  <si>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</si>
  <si>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</si>
  <si>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</si>
  <si>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</si>
  <si>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</si>
  <si>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</si>
  <si>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</si>
  <si>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</si>
  <si>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</si>
  <si>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</si>
  <si>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</si>
  <si>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</si>
  <si>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</si>
  <si>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</si>
  <si>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</si>
  <si>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</si>
  <si>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</si>
  <si>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</si>
  <si>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</si>
  <si>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</si>
  <si>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</si>
  <si>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</si>
  <si>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</si>
  <si>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</si>
  <si>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</si>
  <si>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</si>
  <si>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</si>
  <si>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</si>
  <si>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</si>
  <si>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</si>
  <si>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</si>
  <si>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</si>
  <si>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</si>
  <si>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</si>
  <si>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</si>
  <si>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</si>
  <si>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</si>
  <si>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</si>
  <si>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</si>
  <si>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</si>
  <si>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</si>
  <si>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</si>
  <si>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</si>
  <si>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</si>
  <si>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</si>
  <si>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</si>
  <si>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</si>
  <si>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</si>
  <si>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</si>
  <si>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</si>
  <si>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</si>
  <si>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</si>
  <si>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</si>
  <si>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</si>
  <si>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</si>
  <si>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</si>
  <si>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</si>
  <si>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</si>
  <si>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</si>
  <si>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</si>
  <si>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</si>
  <si>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</si>
  <si>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</si>
  <si>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</si>
  <si>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</si>
  <si>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</si>
  <si>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</si>
  <si>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</si>
  <si>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</si>
  <si>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</si>
  <si>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</si>
  <si>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</si>
  <si>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</si>
  <si>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</si>
  <si>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</si>
  <si>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</si>
  <si>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</si>
  <si>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</si>
  <si>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</si>
  <si>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</si>
  <si>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</si>
  <si>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</si>
  <si>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</si>
  <si>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</si>
  <si>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</si>
  <si>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</si>
  <si>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</si>
  <si>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</si>
  <si>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</si>
  <si>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</si>
  <si>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</si>
  <si>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</si>
  <si>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</si>
  <si>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</si>
  <si>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</si>
  <si>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</si>
  <si>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</si>
  <si>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</si>
  <si>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</si>
  <si>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</si>
  <si>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</si>
  <si>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</si>
  <si>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</si>
  <si>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</si>
  <si>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</si>
  <si>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</si>
  <si>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</si>
  <si>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</si>
  <si>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</si>
  <si>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</si>
  <si>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</si>
  <si>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</si>
  <si>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</si>
  <si>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</si>
  <si>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</si>
  <si>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</si>
  <si>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</si>
  <si>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</si>
  <si>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</si>
  <si>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</si>
  <si>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</si>
  <si>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</si>
  <si>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</si>
  <si>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</si>
  <si>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</si>
  <si>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</si>
  <si>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</si>
  <si>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</si>
  <si>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</si>
  <si>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</si>
  <si>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</si>
  <si>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</si>
  <si>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</si>
  <si>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</si>
  <si>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</si>
  <si>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</si>
  <si>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</si>
  <si>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</si>
  <si>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</si>
  <si>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</si>
  <si>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</si>
  <si>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</si>
  <si>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</si>
  <si>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</si>
  <si>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</si>
  <si>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</si>
  <si>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</si>
  <si>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</si>
  <si>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</si>
  <si>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</si>
  <si>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</si>
  <si>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</si>
  <si>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</si>
  <si>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</si>
  <si>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</si>
  <si>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</si>
  <si>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</si>
  <si>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</si>
  <si>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</si>
  <si>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</si>
  <si>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</si>
  <si>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</si>
  <si>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</si>
  <si>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</si>
  <si>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</si>
  <si>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</si>
  <si>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</si>
  <si>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</si>
  <si>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</si>
  <si>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</si>
  <si>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</si>
  <si>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</si>
  <si>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</si>
  <si>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</si>
  <si>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</si>
  <si>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</si>
  <si>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</si>
  <si>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</si>
  <si>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</si>
  <si>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</si>
  <si>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</si>
  <si>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</si>
  <si>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</si>
  <si>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</si>
  <si>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</si>
  <si>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</si>
  <si>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</si>
  <si>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</si>
  <si>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</si>
  <si>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</si>
  <si>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</si>
  <si>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</si>
  <si>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</si>
  <si>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</si>
  <si>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</si>
  <si>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</si>
  <si>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</si>
  <si>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</si>
  <si>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</si>
  <si>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</si>
  <si>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</si>
  <si>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</si>
  <si>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</si>
  <si>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</si>
  <si>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</si>
  <si>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</si>
  <si>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</si>
  <si>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</si>
  <si>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</si>
  <si>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</si>
  <si>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</si>
  <si>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</si>
  <si>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</si>
  <si>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</si>
  <si>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</si>
  <si>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</si>
  <si>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</si>
  <si>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</si>
  <si>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</si>
  <si>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</si>
  <si>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</si>
  <si>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</si>
  <si>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</si>
  <si>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</si>
  <si>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</si>
  <si>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</si>
  <si>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</si>
  <si>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</si>
  <si>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</si>
  <si>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</si>
  <si>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</si>
  <si>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</si>
  <si>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</si>
  <si>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</si>
  <si>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</si>
  <si>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</si>
  <si>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</si>
  <si>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</si>
  <si>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</si>
  <si>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</si>
  <si>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</si>
  <si>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</si>
  <si>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</si>
  <si>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</si>
  <si>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</si>
  <si>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</si>
  <si>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</si>
  <si>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</si>
  <si>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</si>
  <si>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</si>
  <si>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</si>
  <si>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</si>
  <si>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</si>
  <si>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</si>
  <si>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</si>
  <si>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</si>
  <si>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</si>
  <si>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</si>
  <si>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</si>
  <si>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</si>
  <si>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</si>
  <si>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</si>
  <si>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</si>
  <si>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</si>
  <si>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</si>
  <si>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</si>
  <si>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</si>
  <si>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</si>
  <si>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</si>
  <si>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</si>
  <si>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</si>
  <si>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</si>
  <si>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</si>
  <si>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</si>
  <si>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</si>
  <si>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</si>
  <si>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</si>
  <si>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</si>
  <si>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</si>
  <si>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</si>
  <si>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</si>
  <si>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</si>
  <si>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</si>
  <si>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</si>
  <si>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</si>
  <si>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</si>
  <si>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</si>
  <si>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</si>
  <si>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</si>
  <si>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</si>
  <si>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</si>
  <si>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</si>
  <si>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</si>
  <si>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</si>
  <si>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</si>
  <si>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</si>
  <si>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</si>
  <si>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</si>
  <si>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</si>
  <si>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</si>
  <si>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</si>
  <si>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</si>
  <si>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</si>
  <si>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</si>
  <si>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</si>
  <si>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</si>
  <si>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</si>
  <si>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</si>
  <si>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</si>
  <si>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</si>
  <si>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</si>
  <si>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</si>
  <si>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</si>
  <si>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</si>
  <si>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</si>
  <si>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</si>
  <si>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</si>
  <si>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</si>
  <si>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</si>
  <si>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</si>
  <si>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</si>
  <si>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</si>
  <si>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</si>
  <si>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</si>
  <si>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</si>
  <si>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</si>
  <si>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</si>
  <si>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</si>
  <si>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</si>
  <si>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</si>
  <si>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</si>
  <si>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</si>
  <si>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</si>
  <si>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</si>
  <si>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</si>
  <si>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</si>
  <si>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</si>
  <si>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</si>
  <si>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</si>
  <si>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</si>
  <si>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</si>
  <si>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</si>
  <si>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</si>
  <si>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</si>
  <si>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</si>
  <si>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</si>
  <si>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</si>
  <si>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</si>
  <si>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</si>
  <si>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</si>
  <si>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</si>
  <si>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</si>
  <si>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</si>
  <si>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</si>
  <si>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</si>
  <si>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</si>
  <si>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</si>
  <si>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</si>
  <si>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</si>
  <si>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</si>
  <si>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</si>
  <si>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</si>
  <si>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</si>
  <si>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</si>
  <si>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</si>
  <si>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</si>
  <si>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</si>
  <si>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</si>
  <si>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</si>
  <si>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</si>
  <si>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</si>
  <si>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</si>
  <si>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</si>
  <si>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</si>
  <si>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</si>
  <si>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</si>
  <si>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</si>
  <si>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</si>
  <si>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</si>
  <si>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</si>
  <si>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</si>
  <si>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</si>
  <si>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</si>
  <si>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</si>
  <si>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</si>
  <si>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</si>
  <si>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</si>
  <si>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</si>
  <si>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</si>
  <si>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</si>
  <si>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</si>
  <si>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</si>
  <si>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</si>
  <si>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</si>
  <si>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</si>
  <si>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</si>
  <si>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</si>
  <si>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</si>
  <si>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</si>
  <si>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</si>
  <si>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</si>
  <si>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</si>
  <si>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</si>
  <si>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</si>
  <si>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</si>
  <si>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</si>
  <si>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</si>
  <si>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</si>
  <si>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</si>
  <si>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</si>
  <si>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</si>
  <si>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</si>
  <si>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</si>
  <si>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</si>
  <si>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</si>
  <si>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</si>
  <si>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</si>
  <si>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</si>
  <si>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</si>
  <si>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</si>
  <si>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</si>
  <si>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</si>
  <si>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</si>
  <si>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</si>
  <si>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</si>
  <si>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</si>
  <si>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</si>
  <si>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</si>
  <si>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</si>
  <si>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</si>
  <si>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</si>
  <si>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</si>
  <si>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</si>
  <si>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</si>
  <si>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</si>
  <si>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</si>
  <si>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</si>
  <si>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</si>
  <si>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</si>
  <si>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</si>
  <si>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</si>
  <si>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</si>
  <si>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</si>
  <si>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</si>
  <si>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</si>
  <si>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</si>
  <si>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</si>
  <si>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</si>
  <si>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</si>
  <si>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</si>
  <si>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</si>
  <si>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</si>
  <si>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</si>
  <si>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</si>
  <si>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</si>
  <si>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</si>
  <si>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</si>
  <si>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</si>
  <si>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</si>
  <si>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</si>
  <si>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</si>
  <si>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</si>
  <si>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</si>
  <si>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</si>
  <si>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</si>
  <si>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</si>
  <si>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</si>
  <si>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</si>
  <si>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</si>
  <si>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</si>
  <si>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</si>
  <si>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</si>
  <si>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</si>
  <si>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</si>
  <si>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</si>
  <si>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</si>
  <si>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</si>
  <si>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</si>
  <si>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</si>
  <si>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</si>
  <si>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</si>
  <si>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</si>
  <si>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</si>
  <si>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</si>
  <si>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</si>
  <si>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</si>
  <si>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</si>
  <si>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</si>
  <si>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</si>
  <si>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</si>
  <si>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</si>
  <si>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</si>
  <si>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</si>
  <si>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</si>
  <si>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</si>
  <si>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</si>
  <si>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</si>
  <si>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</si>
  <si>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</si>
  <si>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</si>
  <si>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</si>
  <si>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</si>
  <si>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</si>
  <si>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</si>
  <si>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</si>
  <si>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</si>
  <si>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</si>
  <si>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</si>
  <si>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</si>
  <si>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</si>
  <si>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</si>
  <si>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</si>
  <si>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</si>
  <si>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</si>
  <si>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</si>
  <si>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</si>
  <si>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</si>
  <si>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</si>
  <si>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</si>
  <si>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</si>
  <si>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</si>
  <si>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</si>
  <si>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</si>
  <si>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</si>
  <si>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</si>
  <si>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</si>
  <si>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</si>
  <si>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</si>
  <si>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</si>
  <si>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</si>
  <si>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</si>
  <si>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</si>
  <si>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</si>
  <si>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</si>
  <si>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</si>
  <si>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</si>
  <si>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</si>
  <si>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</si>
  <si>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</si>
  <si>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</si>
  <si>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</si>
  <si>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</si>
  <si>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</si>
  <si>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</si>
  <si>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</si>
  <si>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</si>
  <si>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</si>
  <si>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</si>
  <si>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</si>
  <si>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</si>
  <si>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</si>
  <si>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</si>
  <si>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</si>
  <si>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</si>
  <si>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</si>
  <si>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</si>
  <si>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</si>
  <si>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</si>
  <si>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</si>
  <si>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</si>
  <si>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</si>
  <si>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</si>
  <si>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</si>
  <si>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</si>
  <si>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</si>
  <si>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</si>
  <si>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</si>
  <si>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</si>
  <si>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</si>
  <si>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</si>
  <si>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</si>
  <si>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</si>
  <si>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</si>
  <si>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</si>
  <si>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</si>
  <si>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</si>
  <si>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</si>
  <si>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</si>
  <si>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</si>
  <si>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</si>
  <si>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</si>
  <si>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</si>
  <si>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</si>
  <si>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</si>
  <si>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</si>
  <si>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</si>
  <si>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</si>
  <si>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</si>
  <si>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</si>
  <si>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</si>
  <si>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</si>
  <si>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</si>
  <si>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</si>
  <si>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</si>
  <si>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</si>
  <si>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</si>
  <si>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</si>
  <si>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</si>
  <si>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</si>
  <si>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</si>
  <si>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</si>
  <si>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</si>
  <si>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</si>
  <si>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</si>
  <si>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</si>
  <si>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</si>
  <si>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</si>
  <si>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</si>
  <si>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</si>
  <si>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</si>
  <si>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</si>
  <si>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</si>
  <si>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</si>
  <si>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</si>
  <si>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</si>
  <si>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</si>
  <si>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</si>
  <si>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</si>
  <si>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</si>
  <si>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</si>
  <si>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</si>
  <si>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</si>
  <si>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</si>
  <si>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</si>
  <si>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</si>
  <si>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</si>
  <si>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</si>
  <si>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</si>
  <si>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</si>
  <si>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</si>
  <si>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</si>
  <si>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</si>
  <si>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</si>
  <si>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</si>
  <si>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</si>
  <si>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</si>
  <si>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</si>
  <si>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</si>
  <si>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</si>
  <si>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</si>
  <si>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</si>
  <si>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</si>
  <si>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</si>
  <si>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</si>
  <si>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</si>
  <si>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</si>
  <si>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</si>
  <si>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</si>
  <si>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</si>
  <si>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</si>
  <si>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</si>
  <si>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</si>
  <si>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</si>
  <si>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</si>
  <si>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</si>
  <si>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</si>
  <si>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</si>
  <si>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</si>
  <si>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</si>
  <si>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</si>
  <si>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</si>
  <si>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</si>
  <si>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</si>
  <si>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</si>
  <si>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</si>
  <si>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</si>
  <si>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</si>
  <si>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</si>
  <si>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</si>
  <si>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</si>
  <si>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</si>
  <si>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</si>
  <si>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</si>
  <si>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</si>
  <si>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</si>
  <si>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</si>
  <si>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</si>
  <si>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</si>
  <si>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</si>
  <si>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</si>
  <si>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</si>
  <si>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</si>
  <si>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</si>
  <si>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</si>
  <si>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</si>
  <si>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</si>
  <si>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</si>
  <si>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</si>
  <si>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</si>
  <si>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</si>
  <si>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</si>
  <si>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</si>
  <si>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</si>
  <si>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</si>
  <si>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</si>
  <si>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</si>
  <si>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</si>
  <si>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</si>
  <si>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</si>
  <si>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</si>
  <si>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</si>
  <si>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</si>
  <si>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</si>
  <si>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</si>
  <si>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</si>
  <si>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</si>
  <si>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</si>
  <si>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</si>
  <si>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</si>
  <si>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</si>
  <si>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</si>
  <si>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</si>
  <si>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</si>
  <si>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</si>
  <si>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</si>
  <si>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</si>
  <si>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</si>
  <si>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</si>
  <si>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</si>
  <si>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</si>
  <si>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</si>
  <si>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</si>
  <si>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</si>
  <si>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</si>
  <si>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</si>
  <si>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</si>
  <si>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</si>
  <si>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</si>
  <si>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</si>
  <si>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</si>
  <si>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</si>
  <si>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</si>
  <si>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</si>
  <si>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</si>
  <si>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</si>
  <si>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</si>
  <si>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</si>
  <si>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</si>
  <si>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</si>
  <si>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</si>
  <si>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</si>
  <si>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</si>
  <si>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</si>
  <si>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</si>
  <si>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</si>
  <si>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</si>
  <si>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</si>
  <si>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</si>
  <si>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</si>
  <si>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</si>
  <si>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</si>
  <si>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</si>
  <si>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</si>
  <si>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</si>
  <si>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</si>
  <si>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</si>
  <si>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</si>
  <si>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</si>
  <si>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</si>
  <si>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</si>
  <si>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</si>
  <si>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</si>
  <si>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</si>
  <si>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</si>
  <si>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</si>
  <si>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</si>
  <si>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</si>
  <si>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</si>
  <si>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</si>
  <si>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</si>
  <si>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</si>
  <si>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</si>
  <si>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</si>
  <si>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</si>
  <si>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</si>
  <si>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</si>
  <si>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</si>
  <si>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</si>
  <si>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</si>
  <si>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</si>
  <si>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</si>
  <si>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</si>
  <si>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</si>
  <si>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</si>
  <si>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</si>
  <si>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</si>
  <si>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</si>
  <si>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</si>
  <si>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</si>
  <si>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</si>
  <si>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</si>
  <si>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</si>
  <si>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</si>
  <si>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</si>
  <si>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</si>
  <si>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</si>
  <si>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</si>
  <si>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</si>
  <si>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</si>
  <si>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</si>
  <si>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</si>
  <si>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</si>
  <si>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</si>
  <si>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</si>
  <si>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</si>
  <si>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</si>
  <si>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</si>
  <si>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</si>
  <si>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</si>
  <si>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</si>
  <si>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</si>
  <si>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</si>
  <si>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</si>
  <si>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</si>
  <si>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</si>
  <si>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</si>
  <si>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</si>
  <si>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</si>
  <si>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</si>
  <si>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</si>
  <si>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</si>
  <si>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</si>
  <si>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</si>
  <si>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</si>
  <si>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</si>
  <si>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</si>
  <si>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</si>
  <si>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</si>
  <si>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</si>
  <si>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</si>
  <si>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</si>
  <si>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</si>
  <si>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</si>
  <si>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</si>
  <si>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</si>
  <si>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</si>
  <si>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</si>
  <si>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</si>
  <si>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</si>
  <si>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</si>
  <si>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</si>
  <si>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</si>
  <si>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</si>
  <si>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</si>
  <si>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</si>
  <si>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</si>
  <si>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</si>
  <si>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</si>
  <si>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</si>
  <si>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</si>
  <si>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</si>
  <si>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</si>
  <si>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</si>
  <si>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</si>
  <si>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</si>
  <si>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</si>
  <si>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</si>
  <si>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</si>
  <si>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</si>
  <si>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</si>
  <si>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</si>
  <si>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</si>
  <si>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</si>
  <si>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</si>
  <si>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</si>
  <si>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</si>
  <si>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</si>
  <si>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</si>
  <si>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</si>
  <si>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</si>
  <si>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</si>
  <si>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</si>
  <si>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</si>
  <si>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</si>
  <si>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</si>
  <si>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</si>
  <si>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</si>
  <si>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</si>
  <si>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</si>
  <si>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</si>
  <si>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</si>
  <si>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</si>
  <si>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</si>
  <si>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</si>
  <si>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</si>
  <si>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</si>
  <si>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</si>
  <si>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</si>
  <si>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</si>
  <si>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</si>
  <si>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</si>
  <si>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</si>
  <si>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</si>
  <si>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</si>
  <si>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</si>
  <si>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</si>
  <si>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</si>
  <si>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</si>
  <si>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</si>
  <si>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</si>
  <si>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</si>
  <si>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</si>
  <si>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</si>
  <si>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</si>
  <si>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</si>
  <si>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</si>
  <si>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</si>
  <si>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</si>
  <si>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</si>
  <si>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</si>
  <si>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</si>
  <si>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</si>
  <si>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</si>
  <si>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</si>
  <si>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</si>
  <si>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</si>
  <si>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</si>
  <si>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</si>
  <si>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</si>
  <si>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</si>
  <si>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</si>
  <si>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</si>
  <si>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</si>
  <si>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</si>
  <si>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</si>
  <si>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</si>
  <si>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</si>
  <si>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</si>
  <si>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</si>
  <si>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</si>
  <si>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</si>
  <si>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</si>
  <si>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</si>
  <si>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</si>
  <si>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</si>
  <si>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</si>
  <si>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</si>
  <si>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</si>
  <si>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</si>
  <si>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</si>
  <si>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</si>
  <si>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</si>
  <si>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</si>
  <si>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</si>
  <si>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</si>
  <si>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</si>
  <si>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</si>
  <si>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</si>
  <si>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</si>
  <si>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</si>
  <si>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</si>
  <si>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</si>
  <si>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</si>
  <si>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</si>
  <si>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</si>
  <si>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</si>
  <si>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</si>
  <si>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</si>
  <si>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</si>
  <si>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</si>
  <si>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</si>
  <si>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</si>
  <si>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</si>
  <si>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</si>
  <si>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</si>
  <si>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</si>
  <si>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</si>
  <si>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</si>
  <si>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</si>
  <si>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</si>
  <si>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</si>
  <si>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</si>
  <si>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</si>
  <si>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</si>
  <si>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</si>
  <si>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</si>
  <si>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</si>
  <si>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</si>
  <si>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</si>
  <si>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</si>
  <si>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</si>
  <si>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</si>
  <si>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</si>
  <si>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</si>
  <si>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</si>
  <si>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</si>
  <si>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</si>
  <si>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</si>
  <si>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</si>
  <si>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</si>
  <si>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</si>
  <si>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</si>
  <si>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</si>
  <si>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</si>
  <si>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</si>
  <si>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</si>
  <si>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</si>
  <si>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</si>
  <si>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</si>
  <si>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</si>
  <si>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</si>
  <si>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</si>
  <si>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</si>
  <si>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</si>
  <si>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</si>
  <si>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</si>
  <si>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</si>
  <si>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</si>
  <si>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</si>
  <si>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</si>
  <si>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</si>
  <si>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</si>
  <si>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</si>
  <si>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</si>
  <si>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</si>
  <si>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</si>
  <si>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</si>
  <si>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</si>
  <si>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</si>
  <si>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</si>
  <si>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</si>
  <si>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</si>
  <si>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</si>
  <si>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</si>
  <si>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</si>
  <si>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</si>
  <si>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</si>
  <si>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</si>
  <si>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</si>
  <si>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</si>
  <si>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</si>
  <si>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</si>
  <si>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</si>
  <si>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</si>
  <si>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</si>
  <si>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</si>
  <si>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</si>
  <si>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</si>
  <si>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</si>
  <si>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</si>
  <si>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</si>
  <si>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</si>
  <si>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</si>
  <si>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</si>
  <si>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</si>
  <si>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</si>
  <si>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</si>
  <si>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</si>
  <si>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</si>
  <si>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</si>
  <si>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</si>
  <si>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</si>
  <si>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</si>
  <si>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</si>
  <si>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</si>
  <si>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</si>
  <si>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</si>
  <si>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</si>
  <si>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</si>
  <si>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</si>
  <si>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</si>
  <si>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</si>
  <si>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</si>
  <si>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</si>
  <si>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</si>
  <si>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</si>
  <si>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</si>
  <si>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</si>
  <si>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</si>
  <si>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</si>
  <si>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</si>
  <si>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</si>
  <si>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</si>
  <si>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</si>
  <si>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</si>
  <si>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</si>
  <si>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</si>
  <si>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</si>
  <si>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</si>
  <si>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</si>
  <si>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</si>
  <si>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</si>
  <si>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</si>
  <si>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</si>
  <si>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</si>
  <si>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</si>
  <si>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</si>
  <si>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</si>
  <si>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</si>
  <si>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</si>
  <si>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</si>
  <si>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</si>
  <si>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</si>
  <si>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</si>
  <si>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</si>
  <si>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</si>
  <si>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</si>
  <si>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</si>
  <si>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</si>
  <si>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</si>
  <si>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</si>
  <si>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</si>
  <si>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</si>
  <si>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</si>
  <si>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</si>
  <si>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</si>
  <si>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</si>
  <si>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</si>
  <si>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</si>
  <si>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</si>
  <si>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</si>
  <si>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</si>
  <si>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</si>
  <si>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</si>
  <si>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</si>
  <si>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</si>
  <si>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</si>
  <si>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</si>
  <si>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</si>
  <si>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</si>
  <si>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</si>
  <si>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</si>
  <si>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</si>
  <si>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</si>
  <si>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</si>
  <si>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</si>
  <si>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</si>
  <si>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</si>
  <si>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</si>
  <si>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</si>
  <si>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</si>
  <si>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</si>
  <si>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</si>
  <si>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</si>
  <si>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</si>
  <si>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</si>
  <si>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</si>
  <si>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</si>
  <si>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</si>
  <si>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</si>
  <si>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</si>
  <si>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</si>
  <si>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</si>
  <si>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</si>
  <si>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</si>
  <si>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</si>
  <si>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</si>
  <si>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</si>
  <si>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</si>
  <si>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</si>
  <si>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</si>
  <si>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</si>
  <si>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</si>
  <si>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</si>
  <si>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</si>
  <si>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</si>
  <si>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</si>
  <si>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</si>
  <si>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</si>
  <si>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</si>
  <si>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</si>
  <si>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</si>
  <si>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</si>
  <si>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</si>
  <si>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</si>
  <si>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</si>
  <si>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</si>
  <si>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</si>
  <si>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</si>
  <si>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</si>
  <si>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</si>
  <si>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</si>
  <si>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</si>
  <si>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</si>
  <si>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</si>
  <si>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</si>
  <si>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</si>
  <si>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</si>
  <si>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</si>
  <si>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</si>
  <si>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</si>
  <si>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</si>
  <si>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</si>
  <si>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</si>
  <si>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</si>
  <si>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</si>
  <si>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</si>
  <si>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</si>
  <si>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</si>
  <si>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</si>
  <si>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</si>
  <si>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</si>
  <si>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</si>
  <si>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</si>
  <si>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</si>
  <si>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</si>
  <si>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</si>
  <si>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</si>
  <si>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</si>
  <si>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</si>
  <si>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</si>
  <si>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</si>
  <si>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</si>
  <si>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</si>
  <si>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</si>
  <si>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</si>
  <si>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</si>
  <si>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</si>
  <si>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</si>
  <si>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</si>
  <si>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</si>
  <si>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</si>
  <si>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</si>
  <si>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</si>
  <si>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</si>
  <si>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</si>
  <si>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</si>
  <si>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</si>
  <si>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</si>
  <si>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</si>
  <si>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</si>
  <si>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</si>
  <si>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</si>
  <si>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</si>
  <si>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</si>
  <si>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</si>
  <si>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</si>
  <si>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</si>
  <si>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</si>
  <si>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</si>
  <si>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</si>
  <si>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</si>
  <si>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</si>
  <si>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</si>
  <si>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</si>
  <si>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</si>
  <si>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</si>
  <si>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</si>
  <si>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</si>
  <si>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</si>
  <si>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</si>
  <si>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</si>
  <si>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</si>
  <si>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</si>
  <si>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</si>
  <si>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</si>
  <si>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</si>
  <si>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</si>
  <si>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</si>
  <si>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</si>
  <si>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</si>
  <si>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</si>
  <si>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</si>
  <si>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</si>
  <si>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</si>
  <si>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</si>
  <si>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</si>
  <si>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</si>
  <si>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</si>
  <si>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</si>
  <si>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</si>
  <si>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</si>
  <si>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</si>
  <si>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</si>
  <si>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</si>
  <si>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</si>
  <si>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</si>
  <si>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</si>
  <si>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</si>
  <si>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</si>
  <si>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</si>
  <si>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</si>
  <si>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</si>
  <si>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</si>
  <si>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</si>
  <si>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</si>
  <si>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</si>
  <si>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</si>
  <si>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</si>
  <si>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</si>
  <si>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</si>
  <si>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</si>
  <si>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</si>
  <si>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</si>
  <si>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</si>
  <si>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</si>
  <si>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</si>
  <si>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</si>
  <si>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</si>
  <si>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</si>
  <si>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</si>
  <si>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</si>
  <si>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</si>
  <si>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</si>
  <si>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</si>
  <si>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</si>
  <si>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</si>
  <si>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</si>
  <si>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</si>
  <si>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</si>
  <si>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</si>
  <si>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</si>
  <si>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</si>
  <si>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</si>
  <si>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</si>
  <si>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</si>
  <si>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</si>
  <si>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</si>
  <si>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</si>
  <si>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</si>
  <si>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</si>
  <si>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</si>
  <si>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</si>
  <si>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</si>
  <si>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</si>
  <si>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</si>
  <si>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</si>
  <si>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</si>
  <si>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</si>
  <si>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</si>
  <si>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</si>
  <si>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</si>
  <si>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</si>
  <si>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</si>
  <si>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</si>
  <si>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</si>
  <si>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</si>
  <si>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</si>
  <si>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</si>
  <si>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</si>
  <si>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</si>
  <si>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</si>
  <si>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</si>
  <si>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</si>
  <si>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</si>
  <si>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</si>
  <si>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</si>
  <si>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</si>
  <si>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</si>
  <si>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</si>
  <si>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</si>
  <si>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</si>
  <si>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</si>
  <si>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</si>
  <si>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</si>
  <si>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</si>
  <si>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</si>
  <si>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</si>
  <si>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</si>
  <si>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</si>
  <si>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</si>
  <si>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</si>
  <si>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</si>
  <si>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</si>
  <si>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</si>
  <si>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</si>
  <si>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</si>
  <si>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</si>
  <si>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</si>
  <si>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</si>
  <si>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</si>
  <si>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</si>
  <si>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</si>
  <si>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</si>
  <si>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</si>
  <si>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</si>
  <si>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</si>
  <si>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</si>
  <si>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</si>
  <si>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</si>
  <si>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</si>
  <si>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</si>
  <si>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</si>
  <si>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</si>
  <si>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</si>
  <si>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</si>
  <si>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</si>
  <si>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</si>
  <si>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</si>
  <si>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</si>
  <si>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</si>
  <si>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</si>
  <si>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</si>
  <si>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</si>
  <si>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</si>
  <si>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</si>
  <si>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</si>
  <si>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</si>
  <si>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</si>
  <si>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</si>
  <si>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</si>
  <si>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</si>
  <si>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</si>
  <si>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</si>
  <si>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</si>
  <si>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</si>
  <si>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</si>
  <si>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</si>
  <si>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</si>
  <si>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</si>
  <si>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</si>
  <si>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</si>
  <si>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</si>
  <si>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</si>
  <si>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</si>
  <si>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</si>
  <si>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</si>
  <si>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</si>
  <si>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</si>
  <si>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</si>
  <si>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</si>
  <si>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</si>
  <si>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</si>
  <si>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</si>
  <si>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</si>
  <si>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</si>
  <si>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</si>
  <si>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</si>
  <si>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</si>
  <si>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</si>
  <si>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</si>
  <si>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</si>
  <si>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</si>
  <si>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</si>
  <si>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</si>
  <si>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</si>
  <si>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</si>
  <si>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</si>
  <si>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</si>
  <si>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</si>
  <si>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</si>
  <si>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</si>
  <si>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</si>
  <si>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</si>
  <si>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</si>
  <si>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</si>
  <si>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</si>
  <si>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</si>
  <si>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</si>
  <si>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</si>
  <si>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</si>
  <si>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</si>
  <si>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</si>
  <si>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</si>
  <si>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</si>
  <si>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</si>
  <si>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</si>
  <si>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</si>
  <si>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</si>
  <si>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</si>
  <si>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</si>
  <si>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</si>
  <si>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</si>
  <si>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</si>
  <si>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</si>
  <si>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</si>
  <si>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</si>
  <si>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</si>
  <si>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</si>
  <si>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</si>
  <si>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</si>
  <si>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</si>
  <si>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</si>
  <si>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</si>
  <si>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</si>
  <si>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</si>
  <si>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</si>
  <si>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</si>
  <si>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</si>
  <si>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</si>
  <si>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</si>
  <si>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</si>
  <si>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</si>
  <si>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</si>
  <si>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</si>
  <si>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</si>
  <si>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</si>
  <si>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</si>
  <si>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</si>
  <si>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</si>
  <si>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</si>
  <si>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</si>
  <si>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</si>
  <si>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</si>
  <si>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</si>
  <si>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</si>
  <si>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</si>
  <si>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</si>
  <si>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</si>
  <si>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</si>
  <si>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</si>
  <si>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</si>
  <si>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</si>
  <si>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</si>
  <si>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</si>
  <si>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</si>
  <si>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</si>
  <si>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</si>
  <si>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</si>
  <si>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</si>
  <si>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</si>
  <si>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</si>
  <si>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</si>
  <si>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</si>
  <si>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</si>
  <si>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</si>
  <si>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</si>
  <si>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</si>
  <si>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</si>
  <si>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</si>
  <si>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</si>
  <si>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</si>
  <si>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</si>
  <si>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</si>
  <si>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</si>
  <si>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</si>
  <si>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</si>
  <si>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</si>
  <si>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</si>
  <si>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</si>
  <si>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</si>
  <si>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</si>
  <si>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</si>
  <si>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</si>
  <si>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</si>
  <si>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</si>
  <si>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</si>
  <si>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</si>
  <si>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</si>
  <si>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</si>
  <si>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</si>
  <si>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</si>
  <si>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</si>
  <si>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</si>
  <si>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</si>
  <si>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</si>
  <si>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</si>
  <si>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</si>
  <si>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</si>
  <si>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</si>
  <si>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</si>
  <si>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</si>
  <si>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</si>
  <si>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</si>
  <si>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</si>
  <si>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</si>
  <si>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</si>
  <si>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</si>
  <si>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</si>
  <si>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</si>
  <si>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</si>
  <si>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</si>
  <si>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</si>
  <si>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</si>
  <si>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</si>
  <si>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</si>
  <si>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</si>
  <si>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</si>
  <si>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</si>
  <si>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</si>
  <si>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</si>
  <si>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</si>
  <si>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</si>
  <si>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</si>
  <si>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</si>
  <si>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</si>
  <si>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</si>
  <si>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</si>
  <si>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</si>
  <si>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</si>
  <si>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</si>
  <si>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</si>
  <si>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</si>
  <si>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</si>
  <si>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</si>
  <si>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</si>
  <si>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</si>
  <si>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</si>
  <si>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</si>
  <si>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</si>
  <si>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</si>
  <si>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</si>
  <si>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</si>
  <si>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</si>
  <si>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</si>
  <si>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</si>
  <si>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</si>
  <si>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</si>
  <si>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</si>
  <si>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</si>
  <si>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</si>
  <si>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</si>
  <si>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</si>
  <si>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</si>
  <si>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</si>
  <si>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</si>
  <si>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</si>
  <si>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</si>
  <si>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</si>
  <si>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</si>
  <si>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</si>
  <si>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</si>
  <si>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</si>
  <si>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</si>
  <si>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</si>
  <si>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</si>
  <si>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</si>
  <si>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</si>
  <si>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</si>
  <si>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</si>
  <si>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</si>
  <si>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</si>
  <si>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</si>
  <si>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</si>
  <si>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</si>
  <si>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</si>
  <si>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</si>
  <si>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</si>
  <si>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</si>
  <si>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</si>
  <si>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</si>
  <si>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</si>
  <si>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</si>
  <si>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</si>
  <si>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</si>
  <si>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</si>
  <si>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</si>
  <si>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</si>
  <si>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</si>
  <si>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</si>
  <si>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</si>
  <si>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</si>
  <si>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</si>
  <si>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</si>
  <si>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</si>
  <si>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</si>
  <si>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</si>
  <si>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</si>
  <si>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</si>
  <si>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</si>
  <si>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</si>
  <si>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</si>
  <si>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</si>
  <si>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</si>
  <si>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</si>
  <si>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</si>
  <si>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</si>
  <si>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</si>
  <si>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</si>
  <si>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</si>
  <si>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</si>
  <si>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</si>
  <si>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</si>
  <si>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</si>
  <si>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</si>
  <si>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</si>
  <si>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</si>
  <si>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</si>
  <si>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</si>
  <si>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</si>
  <si>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</si>
  <si>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</si>
  <si>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</si>
  <si>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</si>
  <si>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</si>
  <si>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</si>
  <si>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</si>
  <si>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</si>
  <si>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</si>
  <si>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</si>
  <si>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</si>
  <si>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</si>
  <si>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</si>
  <si>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</si>
  <si>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</si>
  <si>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</si>
  <si>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</si>
  <si>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</si>
  <si>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</si>
  <si>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</si>
  <si>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</si>
  <si>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</si>
  <si>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</si>
  <si>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</si>
  <si>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</si>
  <si>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</si>
  <si>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</si>
  <si>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</si>
  <si>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</si>
  <si>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</si>
  <si>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</si>
  <si>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</si>
  <si>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</si>
  <si>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</si>
  <si>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</si>
  <si>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</si>
  <si>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</si>
  <si>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</si>
  <si>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</si>
  <si>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</si>
  <si>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</si>
  <si>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</si>
  <si>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</si>
  <si>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</si>
  <si>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</si>
  <si>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</si>
  <si>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</si>
  <si>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</si>
  <si>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</si>
  <si>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</si>
  <si>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</si>
  <si>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</si>
  <si>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</si>
  <si>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</si>
  <si>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</si>
  <si>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</si>
  <si>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</si>
  <si>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</si>
  <si>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</si>
  <si>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</si>
  <si>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</si>
  <si>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</si>
  <si>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</si>
  <si>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</si>
  <si>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</si>
  <si>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</si>
  <si>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</si>
  <si>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</si>
  <si>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</si>
  <si>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</si>
  <si>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</si>
  <si>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</si>
  <si>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2021-8-08001362020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</si>
  <si>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</si>
  <si>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DE ASISTENCIA Y PROYETOS DEL CARIBE  "FUNAPROCAR"</t>
  </si>
  <si>
    <t>112010</t>
  </si>
  <si>
    <t>112011</t>
  </si>
  <si>
    <t>112012</t>
  </si>
  <si>
    <t>112013</t>
  </si>
  <si>
    <t>112014</t>
  </si>
  <si>
    <t>112015</t>
  </si>
  <si>
    <t>112016</t>
  </si>
  <si>
    <t>112017</t>
  </si>
  <si>
    <t>112018</t>
  </si>
  <si>
    <t>112019</t>
  </si>
  <si>
    <t>112020</t>
  </si>
  <si>
    <t xml:space="preserve">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
Intervención a los usuarios en hábitos y estilos de vida saludable, promoción y empoderamiento de la Lactancia Materna , intervención directa con las familias usuarias  para 3corresponsabilizarlas de la garantía de derecho de niñas y niños menores de dos años, madres gestantes, mujeres lactantes
</t>
  </si>
  <si>
    <t>FUNDACIÓN MUJERES GESTORAS COMUNITARIAS DE LOS MONTES DE MARIA  "MUGESCO"</t>
  </si>
  <si>
    <t>232011</t>
  </si>
  <si>
    <t>232012</t>
  </si>
  <si>
    <t>232013</t>
  </si>
  <si>
    <t>232014</t>
  </si>
  <si>
    <t>232015</t>
  </si>
  <si>
    <t>232016</t>
  </si>
  <si>
    <t>232017</t>
  </si>
  <si>
    <t>232018</t>
  </si>
  <si>
    <t>232019</t>
  </si>
  <si>
    <t>232020</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</si>
  <si>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</si>
  <si>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ELIANA HERNANDEZ SALGADO</t>
  </si>
  <si>
    <t>Carrera 27 No. 15A-48 Malambo, Atlántico</t>
  </si>
  <si>
    <t>Malambo, Atlántico</t>
  </si>
  <si>
    <t>3006109011</t>
  </si>
  <si>
    <t>fundebis900@hotmail.com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</si>
</sst>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163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900020330</v>
      </c>
      <c r="C20" s="5"/>
      <c r="D20" s="73"/>
      <c r="E20" s="5"/>
      <c r="F20" s="5"/>
      <c r="G20" s="5"/>
      <c r="H20" s="183"/>
      <c r="I20" s="146" t="s">
        <v>163</v>
      </c>
      <c r="J20" s="147" t="s">
        <v>166</v>
      </c>
      <c r="K20" s="148">
        <v>2935899540</v>
      </c>
      <c r="L20" s="149">
        <v>44197</v>
      </c>
      <c r="M20" s="149">
        <v>44561</v>
      </c>
      <c r="N20" s="132">
        <f>+(M20-L20)/30</f>
        <v>12.133333333333333</v>
      </c>
      <c r="O20" s="135"/>
      <c r="U20" s="131"/>
      <c r="V20" s="105">
        <f ca="1">NOW()</f>
        <v>44193.65808321759</v>
      </c>
      <c r="W20" s="105">
        <f ca="1">NOW()</f>
        <v>44193.65808321759</v>
      </c>
    </row>
    <row r="21" spans="1:23" ht="30" customHeight="1" outlineLevel="1" x14ac:dyDescent="0.25">
      <c r="A21" s="9"/>
      <c r="B21" s="71"/>
      <c r="C21" s="5"/>
      <c r="D21" s="5"/>
      <c r="E21" s="5"/>
      <c r="F21" s="5"/>
      <c r="G21" s="5"/>
      <c r="H21" s="70"/>
      <c r="I21" s="146" t="s">
        <v>163</v>
      </c>
      <c r="J21" s="147" t="s">
        <v>169</v>
      </c>
      <c r="K21" s="148">
        <v>2935899540</v>
      </c>
      <c r="L21" s="149">
        <v>44197</v>
      </c>
      <c r="M21" s="149">
        <v>44561</v>
      </c>
      <c r="N21" s="132">
        <f t="shared" ref="N21:N35" si="0">+(M21-L21)/30</f>
        <v>12.133333333333333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Y BIENESTAR SOCIAL FUNDEBIS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10" t="s">
        <v>32</v>
      </c>
      <c r="D48" s="118" t="s">
        <v>2679</v>
      </c>
      <c r="E48" s="142">
        <v>40179</v>
      </c>
      <c r="F48" s="142">
        <v>40543</v>
      </c>
      <c r="G48" s="157">
        <f>IF(AND(E48&lt;&gt;"",F48&lt;&gt;""),((F48-E48)/30),"")</f>
        <v>12.133333333333333</v>
      </c>
      <c r="H48" s="116" t="s">
        <v>2690</v>
      </c>
      <c r="I48" s="111" t="s">
        <v>163</v>
      </c>
      <c r="J48" s="111" t="s">
        <v>166</v>
      </c>
      <c r="K48" s="113">
        <v>70000000</v>
      </c>
      <c r="L48" s="112" t="s">
        <v>1148</v>
      </c>
      <c r="M48" s="114">
        <v>1</v>
      </c>
      <c r="N48" s="112" t="s">
        <v>27</v>
      </c>
      <c r="O48" s="112" t="s">
        <v>1148</v>
      </c>
      <c r="P48" s="78"/>
    </row>
    <row r="49" spans="1:16" s="6" customFormat="1" ht="24.75" customHeight="1" x14ac:dyDescent="0.25">
      <c r="A49" s="140">
        <v>2</v>
      </c>
      <c r="B49" s="119" t="s">
        <v>2678</v>
      </c>
      <c r="C49" s="110" t="s">
        <v>32</v>
      </c>
      <c r="D49" s="118" t="s">
        <v>2680</v>
      </c>
      <c r="E49" s="142">
        <v>40544</v>
      </c>
      <c r="F49" s="142">
        <v>40908</v>
      </c>
      <c r="G49" s="157">
        <f t="shared" ref="G49:G50" si="2">IF(AND(E49&lt;&gt;"",F49&lt;&gt;""),((F49-E49)/30),"")</f>
        <v>12.133333333333333</v>
      </c>
      <c r="H49" s="116" t="s">
        <v>2690</v>
      </c>
      <c r="I49" s="118" t="s">
        <v>163</v>
      </c>
      <c r="J49" s="118" t="s">
        <v>166</v>
      </c>
      <c r="K49" s="113">
        <v>72000000</v>
      </c>
      <c r="L49" s="112" t="s">
        <v>1148</v>
      </c>
      <c r="M49" s="114">
        <v>1</v>
      </c>
      <c r="N49" s="121" t="s">
        <v>27</v>
      </c>
      <c r="O49" s="112" t="s">
        <v>1148</v>
      </c>
      <c r="P49" s="78"/>
    </row>
    <row r="50" spans="1:16" s="6" customFormat="1" ht="24.75" customHeight="1" x14ac:dyDescent="0.25">
      <c r="A50" s="140">
        <v>3</v>
      </c>
      <c r="B50" s="119" t="s">
        <v>2678</v>
      </c>
      <c r="C50" s="110" t="s">
        <v>32</v>
      </c>
      <c r="D50" s="118" t="s">
        <v>2681</v>
      </c>
      <c r="E50" s="142">
        <v>40909</v>
      </c>
      <c r="F50" s="142">
        <v>41274</v>
      </c>
      <c r="G50" s="157">
        <f t="shared" si="2"/>
        <v>12.166666666666666</v>
      </c>
      <c r="H50" s="116" t="s">
        <v>2690</v>
      </c>
      <c r="I50" s="118" t="s">
        <v>163</v>
      </c>
      <c r="J50" s="118" t="s">
        <v>166</v>
      </c>
      <c r="K50" s="113">
        <v>70000000</v>
      </c>
      <c r="L50" s="112" t="s">
        <v>1148</v>
      </c>
      <c r="M50" s="114">
        <v>1</v>
      </c>
      <c r="N50" s="121" t="s">
        <v>27</v>
      </c>
      <c r="O50" s="112" t="s">
        <v>1148</v>
      </c>
      <c r="P50" s="78"/>
    </row>
    <row r="51" spans="1:16" s="6" customFormat="1" ht="24.75" customHeight="1" outlineLevel="1" x14ac:dyDescent="0.25">
      <c r="A51" s="140">
        <v>4</v>
      </c>
      <c r="B51" s="119" t="s">
        <v>2678</v>
      </c>
      <c r="C51" s="110" t="s">
        <v>32</v>
      </c>
      <c r="D51" s="118" t="s">
        <v>2682</v>
      </c>
      <c r="E51" s="142">
        <v>41275</v>
      </c>
      <c r="F51" s="142">
        <v>41639</v>
      </c>
      <c r="G51" s="157">
        <f t="shared" ref="G51:G107" si="3">IF(AND(E51&lt;&gt;"",F51&lt;&gt;""),((F51-E51)/30),"")</f>
        <v>12.133333333333333</v>
      </c>
      <c r="H51" s="116" t="s">
        <v>2690</v>
      </c>
      <c r="I51" s="118" t="s">
        <v>163</v>
      </c>
      <c r="J51" s="118" t="s">
        <v>166</v>
      </c>
      <c r="K51" s="113">
        <v>75000000</v>
      </c>
      <c r="L51" s="112" t="s">
        <v>1148</v>
      </c>
      <c r="M51" s="114">
        <v>1</v>
      </c>
      <c r="N51" s="121" t="s">
        <v>27</v>
      </c>
      <c r="O51" s="112" t="s">
        <v>1148</v>
      </c>
      <c r="P51" s="78"/>
    </row>
    <row r="52" spans="1:16" s="7" customFormat="1" ht="24.75" customHeight="1" outlineLevel="1" x14ac:dyDescent="0.25">
      <c r="A52" s="141">
        <v>5</v>
      </c>
      <c r="B52" s="119" t="s">
        <v>2678</v>
      </c>
      <c r="C52" s="110" t="s">
        <v>32</v>
      </c>
      <c r="D52" s="118" t="s">
        <v>2683</v>
      </c>
      <c r="E52" s="142">
        <v>41640</v>
      </c>
      <c r="F52" s="142">
        <v>42004</v>
      </c>
      <c r="G52" s="157">
        <f t="shared" si="3"/>
        <v>12.133333333333333</v>
      </c>
      <c r="H52" s="116" t="s">
        <v>2690</v>
      </c>
      <c r="I52" s="118" t="s">
        <v>163</v>
      </c>
      <c r="J52" s="118" t="s">
        <v>166</v>
      </c>
      <c r="K52" s="113">
        <v>77000000</v>
      </c>
      <c r="L52" s="112" t="s">
        <v>1148</v>
      </c>
      <c r="M52" s="114">
        <v>1</v>
      </c>
      <c r="N52" s="121" t="s">
        <v>27</v>
      </c>
      <c r="O52" s="112" t="s">
        <v>1148</v>
      </c>
      <c r="P52" s="79"/>
    </row>
    <row r="53" spans="1:16" s="7" customFormat="1" ht="24.75" customHeight="1" outlineLevel="1" x14ac:dyDescent="0.25">
      <c r="A53" s="141">
        <v>6</v>
      </c>
      <c r="B53" s="119" t="s">
        <v>2678</v>
      </c>
      <c r="C53" s="110" t="s">
        <v>32</v>
      </c>
      <c r="D53" s="118" t="s">
        <v>2684</v>
      </c>
      <c r="E53" s="142">
        <v>42005</v>
      </c>
      <c r="F53" s="142">
        <v>42369</v>
      </c>
      <c r="G53" s="157">
        <f t="shared" si="3"/>
        <v>12.133333333333333</v>
      </c>
      <c r="H53" s="116" t="s">
        <v>2690</v>
      </c>
      <c r="I53" s="118" t="s">
        <v>163</v>
      </c>
      <c r="J53" s="118" t="s">
        <v>166</v>
      </c>
      <c r="K53" s="113">
        <v>80000000</v>
      </c>
      <c r="L53" s="112" t="s">
        <v>1148</v>
      </c>
      <c r="M53" s="114">
        <v>1</v>
      </c>
      <c r="N53" s="121" t="s">
        <v>27</v>
      </c>
      <c r="O53" s="112" t="s">
        <v>1148</v>
      </c>
      <c r="P53" s="79"/>
    </row>
    <row r="54" spans="1:16" s="7" customFormat="1" ht="24.75" customHeight="1" outlineLevel="1" x14ac:dyDescent="0.25">
      <c r="A54" s="141">
        <v>7</v>
      </c>
      <c r="B54" s="119" t="s">
        <v>2678</v>
      </c>
      <c r="C54" s="110" t="s">
        <v>32</v>
      </c>
      <c r="D54" s="118" t="s">
        <v>2685</v>
      </c>
      <c r="E54" s="142">
        <v>42370</v>
      </c>
      <c r="F54" s="142">
        <v>42735</v>
      </c>
      <c r="G54" s="157">
        <f t="shared" si="3"/>
        <v>12.166666666666666</v>
      </c>
      <c r="H54" s="116" t="s">
        <v>2690</v>
      </c>
      <c r="I54" s="118" t="s">
        <v>163</v>
      </c>
      <c r="J54" s="118" t="s">
        <v>166</v>
      </c>
      <c r="K54" s="115">
        <v>82000000</v>
      </c>
      <c r="L54" s="112" t="s">
        <v>1148</v>
      </c>
      <c r="M54" s="114">
        <v>1</v>
      </c>
      <c r="N54" s="121" t="s">
        <v>27</v>
      </c>
      <c r="O54" s="112" t="s">
        <v>1148</v>
      </c>
      <c r="P54" s="79"/>
    </row>
    <row r="55" spans="1:16" s="7" customFormat="1" ht="24.75" customHeight="1" outlineLevel="1" x14ac:dyDescent="0.25">
      <c r="A55" s="141">
        <v>8</v>
      </c>
      <c r="B55" s="119" t="s">
        <v>2678</v>
      </c>
      <c r="C55" s="110" t="s">
        <v>32</v>
      </c>
      <c r="D55" s="118" t="s">
        <v>2686</v>
      </c>
      <c r="E55" s="142">
        <v>42736</v>
      </c>
      <c r="F55" s="142">
        <v>43100</v>
      </c>
      <c r="G55" s="157">
        <f t="shared" si="3"/>
        <v>12.133333333333333</v>
      </c>
      <c r="H55" s="116" t="s">
        <v>2690</v>
      </c>
      <c r="I55" s="118" t="s">
        <v>163</v>
      </c>
      <c r="J55" s="118" t="s">
        <v>166</v>
      </c>
      <c r="K55" s="115">
        <v>85000000</v>
      </c>
      <c r="L55" s="112" t="s">
        <v>1148</v>
      </c>
      <c r="M55" s="114">
        <v>1</v>
      </c>
      <c r="N55" s="121" t="s">
        <v>27</v>
      </c>
      <c r="O55" s="112" t="s">
        <v>1148</v>
      </c>
      <c r="P55" s="79"/>
    </row>
    <row r="56" spans="1:16" s="7" customFormat="1" ht="24.75" customHeight="1" outlineLevel="1" x14ac:dyDescent="0.25">
      <c r="A56" s="141">
        <v>9</v>
      </c>
      <c r="B56" s="119" t="s">
        <v>2678</v>
      </c>
      <c r="C56" s="110" t="s">
        <v>32</v>
      </c>
      <c r="D56" s="118" t="s">
        <v>2687</v>
      </c>
      <c r="E56" s="142">
        <v>43101</v>
      </c>
      <c r="F56" s="142">
        <v>43465</v>
      </c>
      <c r="G56" s="157">
        <f t="shared" si="3"/>
        <v>12.133333333333333</v>
      </c>
      <c r="H56" s="116" t="s">
        <v>2690</v>
      </c>
      <c r="I56" s="118" t="s">
        <v>163</v>
      </c>
      <c r="J56" s="118" t="s">
        <v>166</v>
      </c>
      <c r="K56" s="115">
        <v>85000000</v>
      </c>
      <c r="L56" s="112" t="s">
        <v>1148</v>
      </c>
      <c r="M56" s="114">
        <v>1</v>
      </c>
      <c r="N56" s="121" t="s">
        <v>27</v>
      </c>
      <c r="O56" s="112" t="s">
        <v>1148</v>
      </c>
      <c r="P56" s="79"/>
    </row>
    <row r="57" spans="1:16" s="7" customFormat="1" ht="24.75" customHeight="1" outlineLevel="1" x14ac:dyDescent="0.25">
      <c r="A57" s="141">
        <v>10</v>
      </c>
      <c r="B57" s="119" t="s">
        <v>2678</v>
      </c>
      <c r="C57" s="65" t="s">
        <v>32</v>
      </c>
      <c r="D57" s="118" t="s">
        <v>2688</v>
      </c>
      <c r="E57" s="142">
        <v>43466</v>
      </c>
      <c r="F57" s="142">
        <v>43830</v>
      </c>
      <c r="G57" s="157">
        <f t="shared" si="3"/>
        <v>12.133333333333333</v>
      </c>
      <c r="H57" s="116" t="s">
        <v>2690</v>
      </c>
      <c r="I57" s="118" t="s">
        <v>163</v>
      </c>
      <c r="J57" s="118" t="s">
        <v>166</v>
      </c>
      <c r="K57" s="66">
        <v>86000000</v>
      </c>
      <c r="L57" s="65" t="s">
        <v>1148</v>
      </c>
      <c r="M57" s="114">
        <v>1</v>
      </c>
      <c r="N57" s="121" t="s">
        <v>27</v>
      </c>
      <c r="O57" s="65" t="s">
        <v>1148</v>
      </c>
      <c r="P57" s="79"/>
    </row>
    <row r="58" spans="1:16" s="7" customFormat="1" ht="24.75" customHeight="1" outlineLevel="1" x14ac:dyDescent="0.25">
      <c r="A58" s="141">
        <v>11</v>
      </c>
      <c r="B58" s="119" t="s">
        <v>2678</v>
      </c>
      <c r="C58" s="65" t="s">
        <v>32</v>
      </c>
      <c r="D58" s="118" t="s">
        <v>2689</v>
      </c>
      <c r="E58" s="142">
        <v>43831</v>
      </c>
      <c r="F58" s="142">
        <v>44196</v>
      </c>
      <c r="G58" s="157">
        <f t="shared" si="3"/>
        <v>12.166666666666666</v>
      </c>
      <c r="H58" s="116" t="s">
        <v>2690</v>
      </c>
      <c r="I58" s="118" t="s">
        <v>163</v>
      </c>
      <c r="J58" s="118" t="s">
        <v>166</v>
      </c>
      <c r="K58" s="66">
        <v>88000000</v>
      </c>
      <c r="L58" s="65" t="s">
        <v>1148</v>
      </c>
      <c r="M58" s="114">
        <v>1</v>
      </c>
      <c r="N58" s="65" t="s">
        <v>1151</v>
      </c>
      <c r="O58" s="65" t="s">
        <v>1148</v>
      </c>
      <c r="P58" s="79"/>
    </row>
    <row r="59" spans="1:16" s="7" customFormat="1" ht="24.75" customHeight="1" outlineLevel="1" x14ac:dyDescent="0.25">
      <c r="A59" s="141">
        <v>12</v>
      </c>
      <c r="B59" s="119" t="s">
        <v>2691</v>
      </c>
      <c r="C59" s="65" t="s">
        <v>32</v>
      </c>
      <c r="D59" s="118" t="s">
        <v>2692</v>
      </c>
      <c r="E59" s="142">
        <v>40634</v>
      </c>
      <c r="F59" s="142">
        <v>40908</v>
      </c>
      <c r="G59" s="157">
        <f t="shared" si="3"/>
        <v>9.1333333333333329</v>
      </c>
      <c r="H59" s="64" t="s">
        <v>2702</v>
      </c>
      <c r="I59" s="63" t="s">
        <v>163</v>
      </c>
      <c r="J59" s="63" t="s">
        <v>169</v>
      </c>
      <c r="K59" s="66">
        <v>40000000</v>
      </c>
      <c r="L59" s="121" t="s">
        <v>1148</v>
      </c>
      <c r="M59" s="114">
        <v>1</v>
      </c>
      <c r="N59" s="65" t="s">
        <v>27</v>
      </c>
      <c r="O59" s="65" t="s">
        <v>1148</v>
      </c>
      <c r="P59" s="79"/>
    </row>
    <row r="60" spans="1:16" s="7" customFormat="1" ht="24.75" customHeight="1" outlineLevel="1" x14ac:dyDescent="0.25">
      <c r="A60" s="141">
        <v>13</v>
      </c>
      <c r="B60" s="119" t="s">
        <v>2691</v>
      </c>
      <c r="C60" s="65" t="s">
        <v>32</v>
      </c>
      <c r="D60" s="118" t="s">
        <v>2693</v>
      </c>
      <c r="E60" s="142">
        <v>40909</v>
      </c>
      <c r="F60" s="142">
        <v>41274</v>
      </c>
      <c r="G60" s="157">
        <f t="shared" si="3"/>
        <v>12.166666666666666</v>
      </c>
      <c r="H60" s="119" t="s">
        <v>2702</v>
      </c>
      <c r="I60" s="118" t="s">
        <v>163</v>
      </c>
      <c r="J60" s="118" t="s">
        <v>169</v>
      </c>
      <c r="K60" s="66">
        <v>45000000</v>
      </c>
      <c r="L60" s="121" t="s">
        <v>1148</v>
      </c>
      <c r="M60" s="114">
        <v>1</v>
      </c>
      <c r="N60" s="121" t="s">
        <v>27</v>
      </c>
      <c r="O60" s="65" t="s">
        <v>1148</v>
      </c>
      <c r="P60" s="79"/>
    </row>
    <row r="61" spans="1:16" s="7" customFormat="1" ht="24.75" customHeight="1" outlineLevel="1" x14ac:dyDescent="0.25">
      <c r="A61" s="141">
        <v>14</v>
      </c>
      <c r="B61" s="119" t="s">
        <v>2691</v>
      </c>
      <c r="C61" s="65" t="s">
        <v>32</v>
      </c>
      <c r="D61" s="118" t="s">
        <v>2694</v>
      </c>
      <c r="E61" s="142">
        <v>41275</v>
      </c>
      <c r="F61" s="142">
        <v>41639</v>
      </c>
      <c r="G61" s="157">
        <f t="shared" si="3"/>
        <v>12.133333333333333</v>
      </c>
      <c r="H61" s="119" t="s">
        <v>2702</v>
      </c>
      <c r="I61" s="118" t="s">
        <v>163</v>
      </c>
      <c r="J61" s="118" t="s">
        <v>169</v>
      </c>
      <c r="K61" s="66">
        <v>48000000</v>
      </c>
      <c r="L61" s="121" t="s">
        <v>1148</v>
      </c>
      <c r="M61" s="114">
        <v>1</v>
      </c>
      <c r="N61" s="121" t="s">
        <v>27</v>
      </c>
      <c r="O61" s="121" t="s">
        <v>1148</v>
      </c>
      <c r="P61" s="79"/>
    </row>
    <row r="62" spans="1:16" s="7" customFormat="1" ht="24.75" customHeight="1" outlineLevel="1" x14ac:dyDescent="0.25">
      <c r="A62" s="141">
        <v>15</v>
      </c>
      <c r="B62" s="119" t="s">
        <v>2691</v>
      </c>
      <c r="C62" s="65" t="s">
        <v>32</v>
      </c>
      <c r="D62" s="118" t="s">
        <v>2695</v>
      </c>
      <c r="E62" s="142">
        <v>41640</v>
      </c>
      <c r="F62" s="142">
        <v>42004</v>
      </c>
      <c r="G62" s="157">
        <f t="shared" si="3"/>
        <v>12.133333333333333</v>
      </c>
      <c r="H62" s="119" t="s">
        <v>2702</v>
      </c>
      <c r="I62" s="118" t="s">
        <v>163</v>
      </c>
      <c r="J62" s="118" t="s">
        <v>169</v>
      </c>
      <c r="K62" s="66">
        <v>50000000</v>
      </c>
      <c r="L62" s="121" t="s">
        <v>1148</v>
      </c>
      <c r="M62" s="114">
        <v>1</v>
      </c>
      <c r="N62" s="121" t="s">
        <v>27</v>
      </c>
      <c r="O62" s="121" t="s">
        <v>1148</v>
      </c>
      <c r="P62" s="79"/>
    </row>
    <row r="63" spans="1:16" s="7" customFormat="1" ht="24.75" customHeight="1" outlineLevel="1" x14ac:dyDescent="0.25">
      <c r="A63" s="141">
        <v>16</v>
      </c>
      <c r="B63" s="119" t="s">
        <v>2691</v>
      </c>
      <c r="C63" s="65" t="s">
        <v>32</v>
      </c>
      <c r="D63" s="118" t="s">
        <v>2696</v>
      </c>
      <c r="E63" s="142">
        <v>42005</v>
      </c>
      <c r="F63" s="142">
        <v>42369</v>
      </c>
      <c r="G63" s="157">
        <f t="shared" si="3"/>
        <v>12.133333333333333</v>
      </c>
      <c r="H63" s="119" t="s">
        <v>2702</v>
      </c>
      <c r="I63" s="118" t="s">
        <v>163</v>
      </c>
      <c r="J63" s="118" t="s">
        <v>169</v>
      </c>
      <c r="K63" s="66">
        <v>45000000</v>
      </c>
      <c r="L63" s="121" t="s">
        <v>1148</v>
      </c>
      <c r="M63" s="114">
        <v>1</v>
      </c>
      <c r="N63" s="121" t="s">
        <v>27</v>
      </c>
      <c r="O63" s="121" t="s">
        <v>1148</v>
      </c>
      <c r="P63" s="79"/>
    </row>
    <row r="64" spans="1:16" s="7" customFormat="1" ht="24.75" customHeight="1" outlineLevel="1" x14ac:dyDescent="0.25">
      <c r="A64" s="141">
        <v>17</v>
      </c>
      <c r="B64" s="119" t="s">
        <v>2691</v>
      </c>
      <c r="C64" s="65" t="s">
        <v>32</v>
      </c>
      <c r="D64" s="118" t="s">
        <v>2697</v>
      </c>
      <c r="E64" s="142">
        <v>42370</v>
      </c>
      <c r="F64" s="142">
        <v>42735</v>
      </c>
      <c r="G64" s="157">
        <f t="shared" si="3"/>
        <v>12.166666666666666</v>
      </c>
      <c r="H64" s="119" t="s">
        <v>2702</v>
      </c>
      <c r="I64" s="118" t="s">
        <v>163</v>
      </c>
      <c r="J64" s="118" t="s">
        <v>169</v>
      </c>
      <c r="K64" s="120">
        <v>45000000</v>
      </c>
      <c r="L64" s="121" t="s">
        <v>1148</v>
      </c>
      <c r="M64" s="114">
        <v>1</v>
      </c>
      <c r="N64" s="121" t="s">
        <v>27</v>
      </c>
      <c r="O64" s="121" t="s">
        <v>1148</v>
      </c>
      <c r="P64" s="79"/>
    </row>
    <row r="65" spans="1:16" s="7" customFormat="1" ht="24.75" customHeight="1" outlineLevel="1" x14ac:dyDescent="0.25">
      <c r="A65" s="141">
        <v>18</v>
      </c>
      <c r="B65" s="119" t="s">
        <v>2691</v>
      </c>
      <c r="C65" s="65" t="s">
        <v>32</v>
      </c>
      <c r="D65" s="118" t="s">
        <v>2698</v>
      </c>
      <c r="E65" s="142">
        <v>42736</v>
      </c>
      <c r="F65" s="142">
        <v>43100</v>
      </c>
      <c r="G65" s="157">
        <f t="shared" si="3"/>
        <v>12.133333333333333</v>
      </c>
      <c r="H65" s="119" t="s">
        <v>2702</v>
      </c>
      <c r="I65" s="118" t="s">
        <v>163</v>
      </c>
      <c r="J65" s="118" t="s">
        <v>169</v>
      </c>
      <c r="K65" s="66">
        <v>55000000</v>
      </c>
      <c r="L65" s="121" t="s">
        <v>1148</v>
      </c>
      <c r="M65" s="114">
        <v>1</v>
      </c>
      <c r="N65" s="121" t="s">
        <v>27</v>
      </c>
      <c r="O65" s="121" t="s">
        <v>1148</v>
      </c>
      <c r="P65" s="79"/>
    </row>
    <row r="66" spans="1:16" s="7" customFormat="1" ht="24.75" customHeight="1" outlineLevel="1" x14ac:dyDescent="0.25">
      <c r="A66" s="141">
        <v>19</v>
      </c>
      <c r="B66" s="119" t="s">
        <v>2691</v>
      </c>
      <c r="C66" s="65" t="s">
        <v>32</v>
      </c>
      <c r="D66" s="118" t="s">
        <v>2699</v>
      </c>
      <c r="E66" s="142">
        <v>43101</v>
      </c>
      <c r="F66" s="142">
        <v>43465</v>
      </c>
      <c r="G66" s="157">
        <f t="shared" si="3"/>
        <v>12.133333333333333</v>
      </c>
      <c r="H66" s="119" t="s">
        <v>2702</v>
      </c>
      <c r="I66" s="118" t="s">
        <v>163</v>
      </c>
      <c r="J66" s="118" t="s">
        <v>169</v>
      </c>
      <c r="K66" s="66">
        <v>56000000</v>
      </c>
      <c r="L66" s="121" t="s">
        <v>1148</v>
      </c>
      <c r="M66" s="114">
        <v>1</v>
      </c>
      <c r="N66" s="121" t="s">
        <v>27</v>
      </c>
      <c r="O66" s="121" t="s">
        <v>1148</v>
      </c>
      <c r="P66" s="79"/>
    </row>
    <row r="67" spans="1:16" s="7" customFormat="1" ht="24.75" customHeight="1" outlineLevel="1" x14ac:dyDescent="0.25">
      <c r="A67" s="141">
        <v>20</v>
      </c>
      <c r="B67" s="119" t="s">
        <v>2691</v>
      </c>
      <c r="C67" s="65" t="s">
        <v>32</v>
      </c>
      <c r="D67" s="118" t="s">
        <v>2700</v>
      </c>
      <c r="E67" s="142">
        <v>43466</v>
      </c>
      <c r="F67" s="142">
        <v>43830</v>
      </c>
      <c r="G67" s="157">
        <f t="shared" si="3"/>
        <v>12.133333333333333</v>
      </c>
      <c r="H67" s="119" t="s">
        <v>2702</v>
      </c>
      <c r="I67" s="118" t="s">
        <v>163</v>
      </c>
      <c r="J67" s="118" t="s">
        <v>169</v>
      </c>
      <c r="K67" s="66">
        <v>56000000</v>
      </c>
      <c r="L67" s="121" t="s">
        <v>1148</v>
      </c>
      <c r="M67" s="114">
        <v>1</v>
      </c>
      <c r="N67" s="121" t="s">
        <v>27</v>
      </c>
      <c r="O67" s="121" t="s">
        <v>1148</v>
      </c>
      <c r="P67" s="79"/>
    </row>
    <row r="68" spans="1:16" s="7" customFormat="1" ht="24.75" customHeight="1" outlineLevel="1" x14ac:dyDescent="0.25">
      <c r="A68" s="141">
        <v>21</v>
      </c>
      <c r="B68" s="119" t="s">
        <v>2691</v>
      </c>
      <c r="C68" s="65" t="s">
        <v>32</v>
      </c>
      <c r="D68" s="118" t="s">
        <v>2701</v>
      </c>
      <c r="E68" s="142">
        <v>43831</v>
      </c>
      <c r="F68" s="142">
        <v>44196</v>
      </c>
      <c r="G68" s="157">
        <f t="shared" si="3"/>
        <v>12.166666666666666</v>
      </c>
      <c r="H68" s="119" t="s">
        <v>2702</v>
      </c>
      <c r="I68" s="118" t="s">
        <v>163</v>
      </c>
      <c r="J68" s="118" t="s">
        <v>169</v>
      </c>
      <c r="K68" s="66">
        <v>60000000</v>
      </c>
      <c r="L68" s="121" t="s">
        <v>1148</v>
      </c>
      <c r="M68" s="114">
        <v>1</v>
      </c>
      <c r="N68" s="65" t="s">
        <v>1151</v>
      </c>
      <c r="O68" s="121" t="s">
        <v>1148</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0.02</v>
      </c>
      <c r="G179" s="162">
        <f>IF(F179&gt;0,SUM(E179+F179),"")</f>
        <v>0.04</v>
      </c>
      <c r="H179" s="5"/>
      <c r="I179" s="218" t="s">
        <v>2671</v>
      </c>
      <c r="J179" s="218"/>
      <c r="K179" s="218"/>
      <c r="L179" s="218"/>
      <c r="M179" s="169">
        <v>0.04</v>
      </c>
      <c r="O179" s="8"/>
      <c r="Q179" s="19"/>
      <c r="R179" s="156">
        <f>IF(M179&gt;0,SUM(L179+M179),"")</f>
        <v>0.04</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234871963.20000002</v>
      </c>
      <c r="F185" s="92"/>
      <c r="G185" s="93"/>
      <c r="H185" s="88"/>
      <c r="I185" s="90" t="s">
        <v>2627</v>
      </c>
      <c r="J185" s="163">
        <f>+SUM(M179:M183)</f>
        <v>0.04</v>
      </c>
      <c r="K185" s="199" t="s">
        <v>2628</v>
      </c>
      <c r="L185" s="199"/>
      <c r="M185" s="94">
        <f>+J185*(SUM(K20:K35))</f>
        <v>234871963.20000002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41962</v>
      </c>
      <c r="D193" s="5"/>
      <c r="E193" s="123">
        <v>1891</v>
      </c>
      <c r="F193" s="5"/>
      <c r="G193" s="5"/>
      <c r="H193" s="144" t="s">
        <v>2703</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2704</v>
      </c>
      <c r="J211" s="27" t="s">
        <v>2622</v>
      </c>
      <c r="K211" s="145" t="s">
        <v>2705</v>
      </c>
      <c r="L211" s="21"/>
      <c r="M211" s="21"/>
      <c r="N211" s="21"/>
      <c r="O211" s="8"/>
    </row>
    <row r="212" spans="1:15" x14ac:dyDescent="0.25">
      <c r="A212" s="9"/>
      <c r="B212" s="27" t="s">
        <v>2619</v>
      </c>
      <c r="C212" s="144" t="s">
        <v>2703</v>
      </c>
      <c r="D212" s="21"/>
      <c r="G212" s="27" t="s">
        <v>2621</v>
      </c>
      <c r="H212" s="145" t="s">
        <v>2706</v>
      </c>
      <c r="J212" s="27" t="s">
        <v>2623</v>
      </c>
      <c r="K212" s="144"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2020-12-28T20:49:09Z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