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a\Documents\ADMINISTRATIVO\Invitaciones a ofertar\2021\"/>
    </mc:Choice>
  </mc:AlternateContent>
  <xr:revisionPtr revIDLastSave="0" documentId="13_ncr:1_{F8E18FB3-E13E-42B2-8B50-16F4D40BF79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<sst xmlns="http://schemas.openxmlformats.org/spreadsheetml/2006/main" count="3565" uniqueCount="2720">
  <si>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</si>
  <si>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</si>
  <si>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</si>
  <si>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</si>
  <si>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</si>
  <si>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</si>
  <si>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</si>
  <si>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</si>
  <si>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</si>
  <si>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</si>
  <si>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</si>
  <si>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</si>
  <si>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</si>
  <si>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</si>
  <si>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</si>
  <si>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</si>
  <si>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</si>
  <si>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</si>
  <si>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</si>
  <si>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</si>
  <si>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</si>
  <si>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</si>
  <si>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</si>
  <si>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</si>
  <si>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</si>
  <si>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</si>
  <si>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</si>
  <si>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</si>
  <si>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</si>
  <si>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</si>
  <si>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</si>
  <si>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</si>
  <si>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</si>
  <si>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</si>
  <si>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</si>
  <si>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</si>
  <si>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</si>
  <si>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</si>
  <si>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</si>
  <si>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</si>
  <si>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</si>
  <si>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</si>
  <si>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</si>
  <si>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</si>
  <si>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</si>
  <si>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</si>
  <si>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</si>
  <si>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</si>
  <si>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</si>
  <si>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</si>
  <si>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</si>
  <si>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</si>
  <si>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</si>
  <si>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</si>
  <si>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</si>
  <si>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</si>
  <si>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</si>
  <si>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</si>
  <si>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</si>
  <si>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</si>
  <si>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</si>
  <si>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</si>
  <si>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</si>
  <si>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</si>
  <si>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</si>
  <si>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</si>
  <si>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</si>
  <si>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</si>
  <si>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</si>
  <si>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</si>
  <si>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</si>
  <si>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</si>
  <si>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</si>
  <si>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</si>
  <si>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</si>
  <si>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</si>
  <si>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</si>
  <si>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</si>
  <si>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</si>
  <si>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</si>
  <si>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</si>
  <si>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</si>
  <si>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</si>
  <si>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</si>
  <si>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</si>
  <si>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</si>
  <si>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</si>
  <si>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</si>
  <si>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</si>
  <si>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</si>
  <si>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</si>
  <si>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</si>
  <si>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</si>
  <si>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</si>
  <si>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</si>
  <si>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</si>
  <si>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</si>
  <si>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</si>
  <si>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</si>
  <si>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</si>
  <si>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</si>
  <si>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</si>
  <si>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</si>
  <si>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</si>
  <si>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</si>
  <si>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</si>
  <si>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</si>
  <si>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</si>
  <si>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</si>
  <si>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</si>
  <si>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</si>
  <si>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</si>
  <si>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</si>
  <si>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</si>
  <si>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</si>
  <si>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</si>
  <si>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</si>
  <si>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</si>
  <si>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</si>
  <si>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</si>
  <si>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</si>
  <si>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</si>
  <si>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</si>
  <si>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</si>
  <si>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</si>
  <si>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</si>
  <si>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</si>
  <si>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</si>
  <si>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</si>
  <si>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</si>
  <si>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</si>
  <si>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</si>
  <si>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</si>
  <si>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</si>
  <si>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</si>
  <si>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</si>
  <si>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</si>
  <si>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</si>
  <si>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</si>
  <si>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</si>
  <si>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</si>
  <si>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</si>
  <si>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</si>
  <si>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</si>
  <si>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</si>
  <si>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</si>
  <si>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</si>
  <si>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</si>
  <si>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</si>
  <si>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</si>
  <si>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</si>
  <si>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</si>
  <si>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</si>
  <si>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</si>
  <si>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</si>
  <si>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</si>
  <si>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</si>
  <si>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</si>
  <si>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</si>
  <si>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</si>
  <si>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</si>
  <si>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</si>
  <si>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</si>
  <si>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</si>
  <si>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</si>
  <si>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</si>
  <si>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</si>
  <si>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</si>
  <si>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</si>
  <si>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</si>
  <si>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</si>
  <si>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</si>
  <si>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</si>
  <si>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</si>
  <si>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</si>
  <si>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</si>
  <si>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</si>
  <si>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</si>
  <si>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</si>
  <si>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</si>
  <si>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</si>
  <si>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</si>
  <si>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</si>
  <si>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</si>
  <si>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</si>
  <si>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</si>
  <si>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</si>
  <si>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</si>
  <si>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</si>
  <si>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</si>
  <si>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</si>
  <si>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</si>
  <si>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</si>
  <si>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</si>
  <si>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</si>
  <si>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</si>
  <si>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</si>
  <si>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</si>
  <si>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</si>
  <si>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</si>
  <si>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</si>
  <si>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</si>
  <si>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</si>
  <si>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</si>
  <si>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</si>
  <si>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</si>
  <si>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</si>
  <si>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</si>
  <si>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</si>
  <si>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</si>
  <si>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</si>
  <si>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</si>
  <si>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</si>
  <si>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</si>
  <si>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</si>
  <si>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</si>
  <si>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</si>
  <si>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</si>
  <si>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</si>
  <si>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</si>
  <si>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</si>
  <si>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</si>
  <si>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</si>
  <si>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</si>
  <si>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</si>
  <si>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</si>
  <si>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</si>
  <si>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</si>
  <si>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</si>
  <si>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</si>
  <si>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</si>
  <si>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</si>
  <si>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</si>
  <si>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</si>
  <si>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</si>
  <si>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</si>
  <si>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</si>
  <si>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</si>
  <si>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</si>
  <si>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</si>
  <si>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</si>
  <si>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</si>
  <si>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</si>
  <si>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</si>
  <si>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</si>
  <si>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</si>
  <si>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</si>
  <si>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</si>
  <si>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</si>
  <si>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</si>
  <si>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</si>
  <si>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</si>
  <si>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</si>
  <si>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</si>
  <si>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</si>
  <si>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</si>
  <si>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</si>
  <si>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</si>
  <si>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</si>
  <si>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</si>
  <si>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</si>
  <si>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</si>
  <si>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</si>
  <si>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</si>
  <si>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</si>
  <si>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</si>
  <si>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</si>
  <si>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</si>
  <si>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</si>
  <si>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</si>
  <si>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</si>
  <si>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</si>
  <si>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</si>
  <si>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</si>
  <si>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</si>
  <si>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</si>
  <si>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</si>
  <si>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</si>
  <si>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</si>
  <si>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</si>
  <si>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</si>
  <si>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</si>
  <si>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</si>
  <si>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</si>
  <si>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</si>
  <si>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</si>
  <si>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</si>
  <si>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</si>
  <si>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</si>
  <si>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</si>
  <si>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</si>
  <si>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</si>
  <si>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</si>
  <si>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</si>
  <si>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</si>
  <si>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</si>
  <si>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</si>
  <si>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</si>
  <si>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</si>
  <si>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</si>
  <si>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</si>
  <si>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</si>
  <si>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</si>
  <si>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</si>
  <si>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</si>
  <si>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</si>
  <si>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</si>
  <si>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</si>
  <si>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</si>
  <si>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</si>
  <si>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</si>
  <si>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</si>
  <si>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</si>
  <si>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</si>
  <si>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</si>
  <si>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</si>
  <si>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</si>
  <si>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</si>
  <si>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</si>
  <si>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</si>
  <si>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</si>
  <si>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</si>
  <si>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</si>
  <si>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</si>
  <si>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</si>
  <si>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</si>
  <si>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</si>
  <si>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</si>
  <si>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</si>
  <si>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</si>
  <si>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</si>
  <si>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</si>
  <si>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</si>
  <si>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</si>
  <si>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</si>
  <si>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</si>
  <si>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</si>
  <si>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</si>
  <si>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</si>
  <si>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</si>
  <si>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</si>
  <si>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</si>
  <si>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</si>
  <si>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</si>
  <si>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</si>
  <si>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</si>
  <si>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</si>
  <si>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</si>
  <si>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</si>
  <si>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</si>
  <si>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</si>
  <si>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</si>
  <si>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</si>
  <si>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</si>
  <si>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</si>
  <si>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</si>
  <si>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</si>
  <si>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</si>
  <si>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</si>
  <si>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</si>
  <si>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</si>
  <si>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</si>
  <si>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</si>
  <si>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</si>
  <si>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</si>
  <si>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</si>
  <si>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</si>
  <si>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</si>
  <si>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</si>
  <si>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</si>
  <si>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</si>
  <si>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</si>
  <si>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</si>
  <si>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</si>
  <si>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</si>
  <si>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</si>
  <si>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</si>
  <si>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</si>
  <si>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</si>
  <si>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</si>
  <si>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</si>
  <si>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</si>
  <si>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</si>
  <si>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</si>
  <si>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</si>
  <si>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</si>
  <si>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</si>
  <si>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</si>
  <si>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</si>
  <si>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</si>
  <si>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</si>
  <si>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</si>
  <si>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</si>
  <si>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</si>
  <si>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</si>
  <si>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</si>
  <si>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</si>
  <si>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</si>
  <si>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</si>
  <si>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</si>
  <si>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</si>
  <si>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</si>
  <si>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</si>
  <si>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</si>
  <si>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</si>
  <si>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</si>
  <si>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</si>
  <si>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</si>
  <si>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</si>
  <si>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</si>
  <si>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</si>
  <si>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</si>
  <si>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</si>
  <si>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</si>
  <si>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</si>
  <si>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</si>
  <si>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</si>
  <si>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</si>
  <si>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</si>
  <si>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</si>
  <si>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</si>
  <si>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</si>
  <si>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</si>
  <si>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</si>
  <si>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</si>
  <si>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</si>
  <si>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</si>
  <si>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</si>
  <si>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</si>
  <si>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</si>
  <si>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</si>
  <si>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</si>
  <si>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</si>
  <si>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</si>
  <si>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</si>
  <si>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</si>
  <si>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</si>
  <si>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</si>
  <si>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</si>
  <si>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</si>
  <si>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</si>
  <si>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</si>
  <si>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</si>
  <si>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</si>
  <si>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</si>
  <si>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</si>
  <si>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</si>
  <si>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</si>
  <si>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</si>
  <si>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</si>
  <si>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</si>
  <si>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</si>
  <si>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</si>
  <si>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</si>
  <si>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</si>
  <si>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</si>
  <si>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</si>
  <si>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</si>
  <si>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</si>
  <si>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</si>
  <si>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</si>
  <si>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</si>
  <si>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</si>
  <si>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</si>
  <si>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</si>
  <si>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</si>
  <si>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</si>
  <si>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</si>
  <si>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</si>
  <si>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</si>
  <si>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</si>
  <si>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</si>
  <si>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</si>
  <si>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</si>
  <si>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</si>
  <si>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</si>
  <si>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</si>
  <si>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</si>
  <si>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</si>
  <si>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</si>
  <si>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</si>
  <si>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</si>
  <si>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</si>
  <si>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</si>
  <si>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</si>
  <si>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</si>
  <si>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</si>
  <si>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</si>
  <si>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</si>
  <si>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</si>
  <si>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</si>
  <si>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</si>
  <si>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</si>
  <si>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</si>
  <si>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</si>
  <si>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</si>
  <si>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</si>
  <si>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</si>
  <si>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</si>
  <si>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</si>
  <si>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</si>
  <si>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</si>
  <si>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</si>
  <si>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</si>
  <si>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</si>
  <si>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</si>
  <si>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</si>
  <si>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</si>
  <si>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</si>
  <si>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</si>
  <si>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</si>
  <si>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</si>
  <si>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</si>
  <si>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</si>
  <si>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</si>
  <si>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</si>
  <si>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</si>
  <si>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</si>
  <si>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</si>
  <si>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</si>
  <si>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</si>
  <si>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</si>
  <si>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</si>
  <si>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</si>
  <si>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</si>
  <si>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</si>
  <si>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</si>
  <si>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</si>
  <si>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</si>
  <si>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</si>
  <si>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</si>
  <si>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</si>
  <si>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</si>
  <si>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</si>
  <si>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</si>
  <si>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</si>
  <si>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</si>
  <si>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</si>
  <si>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</si>
  <si>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</si>
  <si>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</si>
  <si>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</si>
  <si>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</si>
  <si>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</si>
  <si>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</si>
  <si>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</si>
  <si>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</si>
  <si>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</si>
  <si>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</si>
  <si>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</si>
  <si>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</si>
  <si>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</si>
  <si>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</si>
  <si>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</si>
  <si>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</si>
  <si>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</si>
  <si>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</si>
  <si>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</si>
  <si>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</si>
  <si>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</si>
  <si>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</si>
  <si>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</si>
  <si>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</si>
  <si>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</si>
  <si>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</si>
  <si>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</si>
  <si>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</si>
  <si>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</si>
  <si>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</si>
  <si>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</si>
  <si>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</si>
  <si>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</si>
  <si>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</si>
  <si>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</si>
  <si>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</si>
  <si>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</si>
  <si>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</si>
  <si>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</si>
  <si>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</si>
  <si>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</si>
  <si>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</si>
  <si>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</si>
  <si>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</si>
  <si>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</si>
  <si>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</si>
  <si>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</si>
  <si>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</si>
  <si>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</si>
  <si>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</si>
  <si>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</si>
  <si>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</si>
  <si>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</si>
  <si>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</si>
  <si>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</si>
  <si>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</si>
  <si>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</si>
  <si>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</si>
  <si>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</si>
  <si>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</si>
  <si>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</si>
  <si>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</si>
  <si>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</si>
  <si>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</si>
  <si>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</si>
  <si>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</si>
  <si>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</si>
  <si>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</si>
  <si>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</si>
  <si>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</si>
  <si>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</si>
  <si>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</si>
  <si>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</si>
  <si>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</si>
  <si>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</si>
  <si>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</si>
  <si>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</si>
  <si>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</si>
  <si>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</si>
  <si>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</si>
  <si>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</si>
  <si>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</si>
  <si>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</si>
  <si>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</si>
  <si>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</si>
  <si>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</si>
  <si>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</si>
  <si>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</si>
  <si>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</si>
  <si>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</si>
  <si>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</si>
  <si>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</si>
  <si>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</si>
  <si>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</si>
  <si>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</si>
  <si>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</si>
  <si>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</si>
  <si>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</si>
  <si>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</si>
  <si>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</si>
  <si>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</si>
  <si>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</si>
  <si>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</si>
  <si>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</si>
  <si>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</si>
  <si>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</si>
  <si>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</si>
  <si>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</si>
  <si>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</si>
  <si>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</si>
  <si>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</si>
  <si>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</si>
  <si>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</si>
  <si>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</si>
  <si>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</si>
  <si>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</si>
  <si>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</si>
  <si>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</si>
  <si>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</si>
  <si>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</si>
  <si>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</si>
  <si>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</si>
  <si>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</si>
  <si>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</si>
  <si>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</si>
  <si>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</si>
  <si>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</si>
  <si>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</si>
  <si>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</si>
  <si>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</si>
  <si>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</si>
  <si>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</si>
  <si>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</si>
  <si>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</si>
  <si>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</si>
  <si>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</si>
  <si>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</si>
  <si>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</si>
  <si>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</si>
  <si>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</si>
  <si>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</si>
  <si>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</si>
  <si>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</si>
  <si>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</si>
  <si>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</si>
  <si>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</si>
  <si>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</si>
  <si>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</si>
  <si>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</si>
  <si>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</si>
  <si>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</si>
  <si>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</si>
  <si>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</si>
  <si>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</si>
  <si>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</si>
  <si>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</si>
  <si>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</si>
  <si>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</si>
  <si>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</si>
  <si>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</si>
  <si>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</si>
  <si>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</si>
  <si>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</si>
  <si>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</si>
  <si>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</si>
  <si>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</si>
  <si>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</si>
  <si>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</si>
  <si>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</si>
  <si>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</si>
  <si>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</si>
  <si>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</si>
  <si>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</si>
  <si>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</si>
  <si>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</si>
  <si>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</si>
  <si>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</si>
  <si>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</si>
  <si>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</si>
  <si>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</si>
  <si>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</si>
  <si>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</si>
  <si>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</si>
  <si>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</si>
  <si>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</si>
  <si>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</si>
  <si>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</si>
  <si>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</si>
  <si>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</si>
  <si>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</si>
  <si>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</si>
  <si>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</si>
  <si>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</si>
  <si>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</si>
  <si>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</si>
  <si>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</si>
  <si>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</si>
  <si>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</si>
  <si>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</si>
  <si>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</si>
  <si>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</si>
  <si>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</si>
  <si>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</si>
  <si>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</si>
  <si>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</si>
  <si>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</si>
  <si>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</si>
  <si>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</si>
  <si>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</si>
  <si>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</si>
  <si>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</si>
  <si>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</si>
  <si>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</si>
  <si>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</si>
  <si>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</si>
  <si>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</si>
  <si>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</si>
  <si>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</si>
  <si>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</si>
  <si>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</si>
  <si>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</si>
  <si>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</si>
  <si>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</si>
  <si>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</si>
  <si>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</si>
  <si>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</si>
  <si>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</si>
  <si>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</si>
  <si>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</si>
  <si>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</si>
  <si>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</si>
  <si>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</si>
  <si>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</si>
  <si>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</si>
  <si>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</si>
  <si>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</si>
  <si>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</si>
  <si>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</si>
  <si>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</si>
  <si>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</si>
  <si>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</si>
  <si>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</si>
  <si>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</si>
  <si>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</si>
  <si>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</si>
  <si>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</si>
  <si>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</si>
  <si>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</si>
  <si>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</si>
  <si>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</si>
  <si>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</si>
  <si>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</si>
  <si>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</si>
  <si>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</si>
  <si>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</si>
  <si>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</si>
  <si>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</si>
  <si>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</si>
  <si>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</si>
  <si>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</si>
  <si>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</si>
  <si>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</si>
  <si>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</si>
  <si>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</si>
  <si>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</si>
  <si>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</si>
  <si>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</si>
  <si>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</si>
  <si>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</si>
  <si>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</si>
  <si>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</si>
  <si>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</si>
  <si>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</si>
  <si>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</si>
  <si>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</si>
  <si>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</si>
  <si>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</si>
  <si>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</si>
  <si>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</si>
  <si>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</si>
  <si>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</si>
  <si>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</si>
  <si>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</si>
  <si>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</si>
  <si>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</si>
  <si>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</si>
  <si>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</si>
  <si>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</si>
  <si>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</si>
  <si>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</si>
  <si>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</si>
  <si>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</si>
  <si>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</si>
  <si>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</si>
  <si>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</si>
  <si>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</si>
  <si>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</si>
  <si>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</si>
  <si>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</si>
  <si>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</si>
  <si>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</si>
  <si>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</si>
  <si>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</si>
  <si>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</si>
  <si>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</si>
  <si>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</si>
  <si>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</si>
  <si>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</si>
  <si>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</si>
  <si>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</si>
  <si>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</si>
  <si>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</si>
  <si>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</si>
  <si>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</si>
  <si>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</si>
  <si>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</si>
  <si>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</si>
  <si>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</si>
  <si>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</si>
  <si>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</si>
  <si>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</si>
  <si>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</si>
  <si>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</si>
  <si>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</si>
  <si>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</si>
  <si>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</si>
  <si>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</si>
  <si>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</si>
  <si>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</si>
  <si>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</si>
  <si>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</si>
  <si>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</si>
  <si>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</si>
  <si>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</si>
  <si>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</si>
  <si>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</si>
  <si>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</si>
  <si>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</si>
  <si>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</si>
  <si>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</si>
  <si>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</si>
  <si>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</si>
  <si>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</si>
  <si>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</si>
  <si>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</si>
  <si>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</si>
  <si>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</si>
  <si>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</si>
  <si>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</si>
  <si>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</si>
  <si>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</si>
  <si>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</si>
  <si>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</si>
  <si>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</si>
  <si>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</si>
  <si>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</si>
  <si>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</si>
  <si>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</si>
  <si>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</si>
  <si>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</si>
  <si>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</si>
  <si>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</si>
  <si>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</si>
  <si>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</si>
  <si>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</si>
  <si>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</si>
  <si>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</si>
  <si>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</si>
  <si>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</si>
  <si>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</si>
  <si>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</si>
  <si>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</si>
  <si>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</si>
  <si>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</si>
  <si>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</si>
  <si>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</si>
  <si>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</si>
  <si>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</si>
  <si>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</si>
  <si>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</si>
  <si>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</si>
  <si>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</si>
  <si>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</si>
  <si>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</si>
  <si>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</si>
  <si>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</si>
  <si>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</si>
  <si>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</si>
  <si>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</si>
  <si>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</si>
  <si>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</si>
  <si>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</si>
  <si>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</si>
  <si>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</si>
  <si>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</si>
  <si>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</si>
  <si>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</si>
  <si>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</si>
  <si>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</si>
  <si>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</si>
  <si>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</si>
  <si>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</si>
  <si>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</si>
  <si>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</si>
  <si>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</si>
  <si>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</si>
  <si>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</si>
  <si>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</si>
  <si>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</si>
  <si>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</si>
  <si>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</si>
  <si>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</si>
  <si>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</si>
  <si>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</si>
  <si>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</si>
  <si>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</si>
  <si>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</si>
  <si>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</si>
  <si>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</si>
  <si>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</si>
  <si>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</si>
  <si>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</si>
  <si>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</si>
  <si>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</si>
  <si>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</si>
  <si>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</si>
  <si>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</si>
  <si>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</si>
  <si>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</si>
  <si>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</si>
  <si>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</si>
  <si>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</si>
  <si>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</si>
  <si>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</si>
  <si>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</si>
  <si>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</si>
  <si>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</si>
  <si>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</si>
  <si>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</si>
  <si>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</si>
  <si>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</si>
  <si>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</si>
  <si>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</si>
  <si>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</si>
  <si>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</si>
  <si>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</si>
  <si>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</si>
  <si>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</si>
  <si>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</si>
  <si>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</si>
  <si>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</si>
  <si>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</si>
  <si>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</si>
  <si>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</si>
  <si>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</si>
  <si>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</si>
  <si>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</si>
  <si>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</si>
  <si>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</si>
  <si>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</si>
  <si>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</si>
  <si>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</si>
  <si>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</si>
  <si>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</si>
  <si>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</si>
  <si>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</si>
  <si>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</si>
  <si>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</si>
  <si>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</si>
  <si>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</si>
  <si>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</si>
  <si>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</si>
  <si>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</si>
  <si>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</si>
  <si>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</si>
  <si>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</si>
  <si>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</si>
  <si>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</si>
  <si>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</si>
  <si>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</si>
  <si>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</si>
  <si>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</si>
  <si>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</si>
  <si>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</si>
  <si>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</si>
  <si>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</si>
  <si>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</si>
  <si>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</si>
  <si>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</si>
  <si>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</si>
  <si>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</si>
  <si>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</si>
  <si>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</si>
  <si>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</si>
  <si>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</si>
  <si>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</si>
  <si>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</si>
  <si>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</si>
  <si>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</si>
  <si>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</si>
  <si>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</si>
  <si>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</si>
  <si>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</si>
  <si>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</si>
  <si>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</si>
  <si>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</si>
  <si>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</si>
  <si>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</si>
  <si>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</si>
  <si>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</si>
  <si>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</si>
  <si>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</si>
  <si>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</si>
  <si>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</si>
  <si>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</si>
  <si>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</si>
  <si>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</si>
  <si>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</si>
  <si>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</si>
  <si>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</si>
  <si>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</si>
  <si>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</si>
  <si>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</si>
  <si>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</si>
  <si>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</si>
  <si>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</si>
  <si>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</si>
  <si>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</si>
  <si>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</si>
  <si>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</si>
  <si>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</si>
  <si>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</si>
  <si>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</si>
  <si>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</si>
  <si>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</si>
  <si>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</si>
  <si>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</si>
  <si>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</si>
  <si>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</si>
  <si>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</si>
  <si>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</si>
  <si>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</si>
  <si>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</si>
  <si>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</si>
  <si>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</si>
  <si>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</si>
  <si>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</si>
  <si>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</si>
  <si>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</si>
  <si>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</si>
  <si>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</si>
  <si>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</si>
  <si>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</si>
  <si>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</si>
  <si>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</si>
  <si>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</si>
  <si>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</si>
  <si>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</si>
  <si>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</si>
  <si>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</si>
  <si>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</si>
  <si>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</si>
  <si>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</si>
  <si>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</si>
  <si>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</si>
  <si>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</si>
  <si>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</si>
  <si>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</si>
  <si>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</si>
  <si>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</si>
  <si>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</si>
  <si>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</si>
  <si>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</si>
  <si>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</si>
  <si>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</si>
  <si>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</si>
  <si>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</si>
  <si>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</si>
  <si>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</si>
  <si>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</si>
  <si>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</si>
  <si>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</si>
  <si>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</si>
  <si>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</si>
  <si>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</si>
  <si>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</si>
  <si>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</si>
  <si>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</si>
  <si>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</si>
  <si>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</si>
  <si>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</si>
  <si>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</si>
  <si>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</si>
  <si>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</si>
  <si>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</si>
  <si>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</si>
  <si>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</si>
  <si>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</si>
  <si>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</si>
  <si>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</si>
  <si>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</si>
  <si>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</si>
  <si>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</si>
  <si>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</si>
  <si>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</si>
  <si>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</si>
  <si>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</si>
  <si>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</si>
  <si>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</si>
  <si>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</si>
  <si>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</si>
  <si>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</si>
  <si>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</si>
  <si>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</si>
  <si>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</si>
  <si>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</si>
  <si>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</si>
  <si>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</si>
  <si>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</si>
  <si>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</si>
  <si>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</si>
  <si>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</si>
  <si>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</si>
  <si>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</si>
  <si>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</si>
  <si>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</si>
  <si>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</si>
  <si>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</si>
  <si>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</si>
  <si>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</si>
  <si>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</si>
  <si>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</si>
  <si>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</si>
  <si>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</si>
  <si>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</si>
  <si>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</si>
  <si>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</si>
  <si>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</si>
  <si>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</si>
  <si>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</si>
  <si>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</si>
  <si>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</si>
  <si>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</si>
  <si>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</si>
  <si>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</si>
  <si>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</si>
  <si>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</si>
  <si>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</si>
  <si>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</si>
  <si>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</si>
  <si>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</si>
  <si>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</si>
  <si>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</si>
  <si>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</si>
  <si>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</si>
  <si>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</si>
  <si>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</si>
  <si>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</si>
  <si>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</si>
  <si>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</si>
  <si>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</si>
  <si>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</si>
  <si>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</si>
  <si>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</si>
  <si>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</si>
  <si>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</si>
  <si>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</si>
  <si>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</si>
  <si>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</si>
  <si>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</si>
  <si>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</si>
  <si>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</si>
  <si>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</si>
  <si>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</si>
  <si>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</si>
  <si>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</si>
  <si>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</si>
  <si>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</si>
  <si>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</si>
  <si>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</si>
  <si>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</si>
  <si>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</si>
  <si>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</si>
  <si>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</si>
  <si>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</si>
  <si>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</si>
  <si>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</si>
  <si>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</si>
  <si>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</si>
  <si>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</si>
  <si>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</si>
  <si>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</si>
  <si>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</si>
  <si>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</si>
  <si>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</si>
  <si>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</si>
  <si>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</si>
  <si>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</si>
  <si>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</si>
  <si>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</si>
  <si>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</si>
  <si>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</si>
  <si>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</si>
  <si>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</si>
  <si>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</si>
  <si>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</si>
  <si>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</si>
  <si>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</si>
  <si>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</si>
  <si>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</si>
  <si>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</si>
  <si>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</si>
  <si>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</si>
  <si>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</si>
  <si>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</si>
  <si>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</si>
  <si>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</si>
  <si>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</si>
  <si>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</si>
  <si>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</si>
  <si>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</si>
  <si>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</si>
  <si>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</si>
  <si>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</si>
  <si>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</si>
  <si>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</si>
  <si>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</si>
  <si>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</si>
  <si>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</si>
  <si>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</si>
  <si>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</si>
  <si>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</si>
  <si>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</si>
  <si>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</si>
  <si>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</si>
  <si>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</si>
  <si>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</si>
  <si>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</si>
  <si>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</si>
  <si>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</si>
  <si>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</si>
  <si>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</si>
  <si>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</si>
  <si>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</si>
  <si>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</si>
  <si>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</si>
  <si>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</si>
  <si>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</si>
  <si>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</si>
  <si>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</si>
  <si>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</si>
  <si>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</si>
  <si>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</si>
  <si>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</si>
  <si>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</si>
  <si>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</si>
  <si>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</si>
  <si>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</si>
  <si>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</si>
  <si>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</si>
  <si>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</si>
  <si>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</si>
  <si>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</si>
  <si>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</si>
  <si>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</si>
  <si>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</si>
  <si>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</si>
  <si>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</si>
  <si>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</si>
  <si>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</si>
  <si>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</si>
  <si>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</si>
  <si>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</si>
  <si>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</si>
  <si>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</si>
  <si>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</si>
  <si>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</si>
  <si>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</si>
  <si>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</si>
  <si>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</si>
  <si>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</si>
  <si>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</si>
  <si>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</si>
  <si>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</si>
  <si>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</si>
  <si>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</si>
  <si>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</si>
  <si>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</si>
  <si>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</si>
  <si>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</si>
  <si>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</si>
  <si>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</si>
  <si>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</si>
  <si>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</si>
  <si>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</si>
  <si>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</si>
  <si>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</si>
  <si>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</si>
  <si>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</si>
  <si>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</si>
  <si>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</si>
  <si>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</si>
  <si>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</si>
  <si>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</si>
  <si>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</si>
  <si>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</si>
  <si>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</si>
  <si>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</si>
  <si>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</si>
  <si>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</si>
  <si>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</si>
  <si>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</si>
  <si>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</si>
  <si>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</si>
  <si>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</si>
  <si>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</si>
  <si>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</si>
  <si>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</si>
  <si>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</si>
  <si>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</si>
  <si>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</si>
  <si>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</si>
  <si>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</si>
  <si>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</si>
  <si>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</si>
  <si>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</si>
  <si>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</si>
  <si>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</si>
  <si>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</si>
  <si>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</si>
  <si>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</si>
  <si>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</si>
  <si>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</si>
  <si>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</si>
  <si>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</si>
  <si>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</si>
  <si>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</si>
  <si>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</si>
  <si>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</si>
  <si>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</si>
  <si>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</si>
  <si>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</si>
  <si>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</si>
  <si>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</si>
  <si>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</si>
  <si>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</si>
  <si>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</si>
  <si>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</si>
  <si>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</si>
  <si>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</si>
  <si>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</si>
  <si>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</si>
  <si>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</si>
  <si>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</si>
  <si>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</si>
  <si>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</si>
  <si>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</si>
  <si>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</si>
  <si>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</si>
  <si>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</si>
  <si>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</si>
  <si>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</si>
  <si>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</si>
  <si>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</si>
  <si>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</si>
  <si>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</si>
  <si>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</si>
  <si>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</si>
  <si>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</si>
  <si>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</si>
  <si>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</si>
  <si>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</si>
  <si>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</si>
  <si>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</si>
  <si>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</si>
  <si>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</si>
  <si>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</si>
  <si>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</si>
  <si>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</si>
  <si>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</si>
  <si>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</si>
  <si>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</si>
  <si>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</si>
  <si>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</si>
  <si>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</si>
  <si>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</si>
  <si>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</si>
  <si>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</si>
  <si>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</si>
  <si>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</si>
  <si>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</si>
  <si>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</si>
  <si>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</si>
  <si>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</si>
  <si>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</si>
  <si>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</si>
  <si>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</si>
  <si>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</si>
  <si>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</si>
  <si>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</si>
  <si>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</si>
  <si>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</si>
  <si>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</si>
  <si>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</si>
  <si>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</si>
  <si>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</si>
  <si>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</si>
  <si>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</si>
  <si>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</si>
  <si>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</si>
  <si>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</si>
  <si>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</si>
  <si>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</si>
  <si>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</si>
  <si>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</si>
  <si>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</si>
  <si>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</si>
  <si>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</si>
  <si>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</si>
  <si>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</si>
  <si>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</si>
  <si>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</si>
  <si>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</si>
  <si>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</si>
  <si>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</si>
  <si>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</si>
  <si>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</si>
  <si>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</si>
  <si>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</si>
  <si>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</si>
  <si>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</si>
  <si>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</si>
  <si>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</si>
  <si>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</si>
  <si>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</si>
  <si>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</si>
  <si>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</si>
  <si>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</si>
  <si>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</si>
  <si>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</si>
  <si>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</si>
  <si>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</si>
  <si>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</si>
  <si>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</si>
  <si>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</si>
  <si>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</si>
  <si>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</si>
  <si>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</si>
  <si>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</si>
  <si>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</si>
  <si>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</si>
  <si>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</si>
  <si>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</si>
  <si>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</si>
  <si>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</si>
  <si>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</si>
  <si>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</si>
  <si>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</si>
  <si>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</si>
  <si>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</si>
  <si>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</si>
  <si>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</si>
  <si>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</si>
  <si>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</si>
  <si>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</si>
  <si>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</si>
  <si>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</si>
  <si>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</si>
  <si>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</si>
  <si>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</si>
  <si>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</si>
  <si>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</si>
  <si>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</si>
  <si>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</si>
  <si>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</si>
  <si>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</si>
  <si>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</si>
  <si>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</si>
  <si>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</si>
  <si>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</si>
  <si>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</si>
  <si>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</si>
  <si>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</si>
  <si>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</si>
  <si>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</si>
  <si>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</si>
  <si>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</si>
  <si>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</si>
  <si>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</si>
  <si>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</si>
  <si>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</si>
  <si>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</si>
  <si>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</si>
  <si>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</si>
  <si>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</si>
  <si>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</si>
  <si>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</si>
  <si>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</si>
  <si>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</si>
  <si>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</si>
  <si>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</si>
  <si>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</si>
  <si>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</si>
  <si>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</si>
  <si>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</si>
  <si>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</si>
  <si>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</si>
  <si>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</si>
  <si>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</si>
  <si>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</si>
  <si>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</si>
  <si>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</si>
  <si>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</si>
  <si>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</si>
  <si>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</si>
  <si>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</si>
  <si>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</si>
  <si>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</si>
  <si>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</si>
  <si>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</si>
  <si>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</si>
  <si>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</si>
  <si>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</si>
  <si>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</si>
  <si>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</si>
  <si>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</si>
  <si>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</si>
  <si>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</si>
  <si>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</si>
  <si>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</si>
  <si>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</si>
  <si>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</si>
  <si>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</si>
  <si>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</si>
  <si>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</si>
  <si>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</si>
  <si>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</si>
  <si>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</si>
  <si>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</si>
  <si>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</si>
  <si>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</si>
  <si>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</si>
  <si>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</si>
  <si>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</si>
  <si>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</si>
  <si>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</si>
  <si>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</si>
  <si>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</si>
  <si>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</si>
  <si>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</si>
  <si>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</si>
  <si>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</si>
  <si>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</si>
  <si>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</si>
  <si>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</si>
  <si>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</si>
  <si>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</si>
  <si>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</si>
  <si>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</si>
  <si>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</si>
  <si>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</si>
  <si>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</si>
  <si>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</si>
  <si>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</si>
  <si>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</si>
  <si>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</si>
  <si>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</si>
  <si>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</si>
  <si>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</si>
  <si>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</si>
  <si>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</si>
  <si>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</si>
  <si>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</si>
  <si>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</si>
  <si>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</si>
  <si>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</si>
  <si>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</si>
  <si>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</si>
  <si>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</si>
  <si>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</si>
  <si>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</si>
  <si>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</si>
  <si>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</si>
  <si>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</si>
  <si>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</si>
  <si>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</si>
  <si>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</si>
  <si>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</si>
  <si>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</si>
  <si>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</si>
  <si>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</si>
  <si>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</si>
  <si>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</si>
  <si>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</si>
  <si>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</si>
  <si>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</si>
  <si>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</si>
  <si>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</si>
  <si>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</si>
  <si>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</si>
  <si>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</si>
  <si>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</si>
  <si>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</si>
  <si>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</si>
  <si>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</si>
  <si>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</si>
  <si>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</si>
  <si>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</si>
  <si>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</si>
  <si>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</si>
  <si>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</si>
  <si>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</si>
  <si>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</si>
  <si>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</si>
  <si>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</si>
  <si>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</si>
  <si>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</si>
  <si>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</si>
  <si>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</si>
  <si>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</si>
  <si>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</si>
  <si>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</si>
  <si>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</si>
  <si>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</si>
  <si>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</si>
  <si>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</si>
  <si>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</si>
  <si>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</si>
  <si>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</si>
  <si>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</si>
  <si>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</si>
  <si>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</si>
  <si>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</si>
  <si>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</si>
  <si>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</si>
  <si>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</si>
  <si>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</si>
  <si>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</si>
  <si>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</si>
  <si>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</si>
  <si>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</si>
  <si>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</si>
  <si>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</si>
  <si>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</si>
  <si>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</si>
  <si>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</si>
  <si>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</si>
  <si>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</si>
  <si>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</si>
  <si>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</si>
  <si>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</si>
  <si>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</si>
  <si>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</si>
  <si>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</si>
  <si>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</si>
  <si>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</si>
  <si>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</si>
  <si>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</si>
  <si>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</si>
  <si>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</si>
  <si>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</si>
  <si>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</si>
  <si>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</si>
  <si>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</si>
  <si>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</si>
  <si>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</si>
  <si>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</si>
  <si>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</si>
  <si>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</si>
  <si>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</si>
  <si>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</si>
  <si>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</si>
  <si>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</si>
  <si>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</si>
  <si>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</si>
  <si>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</si>
  <si>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</si>
  <si>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</si>
  <si>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</si>
  <si>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</si>
  <si>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</si>
  <si>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</si>
  <si>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</si>
  <si>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</si>
  <si>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</si>
  <si>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</si>
  <si>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</si>
  <si>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</si>
  <si>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</si>
  <si>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</si>
  <si>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</si>
  <si>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</si>
  <si>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</si>
  <si>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</si>
  <si>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</si>
  <si>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</si>
  <si>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</si>
  <si>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</si>
  <si>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</si>
  <si>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</si>
  <si>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</si>
  <si>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</si>
  <si>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</si>
  <si>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</si>
  <si>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</si>
  <si>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</si>
  <si>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</si>
  <si>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</si>
  <si>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</si>
  <si>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</si>
  <si>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</si>
  <si>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</si>
  <si>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</si>
  <si>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</si>
  <si>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</si>
  <si>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</si>
  <si>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</si>
  <si>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</si>
  <si>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</si>
  <si>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</si>
  <si>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</si>
  <si>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</si>
  <si>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</si>
  <si>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</si>
  <si>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</si>
  <si>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</si>
  <si>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</si>
  <si>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</si>
  <si>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</si>
  <si>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</si>
  <si>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</si>
  <si>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</si>
  <si>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</si>
  <si>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</si>
  <si>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</si>
  <si>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</si>
  <si>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</si>
  <si>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</si>
  <si>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</si>
  <si>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</si>
  <si>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</si>
  <si>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</si>
  <si>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</si>
  <si>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</si>
  <si>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</si>
  <si>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</si>
  <si>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</si>
  <si>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</si>
  <si>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</si>
  <si>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</si>
  <si>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</si>
  <si>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</si>
  <si>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</si>
  <si>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</si>
  <si>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</si>
  <si>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</si>
  <si>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</si>
  <si>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</si>
  <si>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</si>
  <si>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</si>
  <si>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</si>
  <si>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</si>
  <si>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</si>
  <si>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</si>
  <si>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</si>
  <si>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</si>
  <si>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</si>
  <si>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</si>
  <si>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</si>
  <si>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</si>
  <si>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</si>
  <si>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</si>
  <si>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</si>
  <si>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</si>
  <si>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</si>
  <si>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</si>
  <si>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</si>
  <si>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</si>
  <si>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</si>
  <si>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</si>
  <si>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</si>
  <si>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</si>
  <si>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</si>
  <si>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</si>
  <si>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</si>
  <si>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</si>
  <si>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</si>
  <si>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</si>
  <si>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</si>
  <si>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</si>
  <si>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</si>
  <si>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</si>
  <si>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</si>
  <si>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</si>
  <si>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</si>
  <si>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</si>
  <si>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</si>
  <si>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</si>
  <si>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</si>
  <si>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</si>
  <si>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</si>
  <si>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</si>
  <si>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</si>
  <si>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</si>
  <si>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</si>
  <si>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</si>
  <si>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</si>
  <si>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</si>
  <si>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</si>
  <si>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</si>
  <si>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</si>
  <si>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</si>
  <si>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</si>
  <si>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</si>
  <si>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</si>
  <si>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</si>
  <si>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</si>
  <si>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</si>
  <si>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</si>
  <si>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</si>
  <si>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</si>
  <si>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</si>
  <si>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</si>
  <si>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</si>
  <si>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</si>
  <si>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</si>
  <si>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</si>
  <si>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</si>
  <si>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</si>
  <si>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</si>
  <si>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</si>
  <si>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</si>
  <si>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</si>
  <si>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</si>
  <si>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</si>
  <si>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</si>
  <si>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</si>
  <si>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</si>
  <si>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</si>
  <si>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</si>
  <si>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</si>
  <si>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</si>
  <si>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</si>
  <si>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</si>
  <si>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</si>
  <si>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</si>
  <si>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</si>
  <si>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</si>
  <si>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</si>
  <si>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</si>
  <si>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</si>
  <si>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</si>
  <si>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</si>
  <si>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</si>
  <si>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</si>
  <si>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</si>
  <si>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</si>
  <si>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</si>
  <si>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</si>
  <si>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</si>
  <si>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</si>
  <si>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</si>
  <si>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</si>
  <si>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</si>
  <si>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</si>
  <si>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</si>
  <si>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</si>
  <si>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</si>
  <si>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</si>
  <si>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</si>
  <si>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</si>
  <si>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</si>
  <si>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</si>
  <si>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</si>
  <si>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</si>
  <si>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</si>
  <si>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</si>
  <si>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</si>
  <si>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</si>
  <si>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</si>
  <si>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</si>
  <si>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</si>
  <si>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</si>
  <si>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</si>
  <si>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</si>
  <si>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</si>
  <si>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</si>
  <si>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</si>
  <si>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</si>
  <si>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</si>
  <si>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</si>
  <si>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</si>
  <si>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</si>
  <si>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</si>
  <si>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</si>
  <si>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</si>
  <si>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</si>
  <si>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</si>
  <si>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</si>
  <si>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</si>
  <si>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</si>
  <si>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</si>
  <si>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</si>
  <si>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</si>
  <si>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</si>
  <si>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</si>
  <si>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</si>
  <si>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</si>
  <si>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</si>
  <si>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</si>
  <si>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</si>
  <si>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</si>
  <si>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</si>
  <si>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</si>
  <si>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</si>
  <si>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</si>
  <si>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</si>
  <si>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</si>
  <si>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</si>
  <si>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</si>
  <si>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</si>
  <si>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</si>
  <si>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</si>
  <si>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</si>
  <si>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</si>
  <si>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</si>
  <si>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</si>
  <si>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</si>
  <si>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</si>
  <si>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</si>
  <si>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</si>
  <si>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</si>
  <si>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</si>
  <si>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</si>
  <si>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</si>
  <si>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</si>
  <si>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</si>
  <si>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</si>
  <si>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</si>
  <si>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</si>
  <si>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</si>
  <si>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</si>
  <si>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</si>
  <si>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</si>
  <si>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</si>
  <si>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</si>
  <si>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</si>
  <si>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</si>
  <si>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</si>
  <si>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</si>
  <si>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</si>
  <si>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</si>
  <si>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</si>
  <si>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</si>
  <si>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</si>
  <si>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</si>
  <si>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</si>
  <si>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</si>
  <si>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</si>
  <si>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</si>
  <si>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</si>
  <si>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</si>
  <si>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</si>
  <si>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</si>
  <si>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</si>
  <si>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</si>
  <si>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</si>
  <si>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</si>
  <si>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</si>
  <si>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</si>
  <si>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</si>
  <si>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</si>
  <si>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</si>
  <si>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</si>
  <si>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</si>
  <si>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</si>
  <si>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</si>
  <si>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</si>
  <si>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</si>
  <si>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</si>
  <si>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</si>
  <si>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</si>
  <si>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</si>
  <si>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</si>
  <si>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</si>
  <si>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</si>
  <si>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</si>
  <si>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</si>
  <si>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</si>
  <si>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</si>
  <si>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</si>
  <si>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</si>
  <si>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</si>
  <si>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</si>
  <si>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</si>
  <si>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</si>
  <si>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</si>
  <si>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</si>
  <si>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</si>
  <si>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</si>
  <si>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</si>
  <si>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</si>
  <si>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</si>
  <si>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</si>
  <si>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</si>
  <si>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</si>
  <si>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</si>
  <si>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</si>
  <si>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</si>
  <si>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</si>
  <si>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</si>
  <si>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</si>
  <si>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</si>
  <si>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</si>
  <si>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</si>
  <si>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</si>
  <si>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</si>
  <si>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</si>
  <si>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</si>
  <si>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</si>
  <si>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</si>
  <si>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</si>
  <si>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</si>
  <si>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</si>
  <si>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</si>
  <si>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</si>
  <si>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</si>
  <si>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</si>
  <si>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</si>
  <si>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</si>
  <si>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</si>
  <si>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</si>
  <si>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</si>
  <si>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</si>
  <si>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</si>
  <si>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</si>
  <si>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</si>
  <si>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</si>
  <si>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</si>
  <si>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</si>
  <si>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</si>
  <si>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</si>
  <si>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</si>
  <si>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</si>
  <si>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</si>
  <si>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</si>
  <si>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</si>
  <si>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</si>
  <si>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</si>
  <si>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</si>
  <si>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</si>
  <si>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</si>
  <si>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</si>
  <si>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</si>
  <si>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</si>
  <si>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</si>
  <si>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</si>
  <si>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</si>
  <si>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</si>
  <si>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</si>
  <si>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</si>
  <si>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</si>
  <si>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</si>
  <si>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</si>
  <si>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</si>
  <si>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</si>
  <si>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</si>
  <si>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</si>
  <si>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</si>
  <si>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</si>
  <si>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</si>
  <si>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</si>
  <si>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</si>
  <si>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</si>
  <si>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</si>
  <si>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</si>
  <si>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</si>
  <si>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</si>
  <si>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</si>
  <si>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</si>
  <si>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</si>
  <si>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</si>
  <si>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</si>
  <si>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</si>
  <si>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</si>
  <si>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</si>
  <si>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</si>
  <si>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</si>
  <si>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</si>
  <si>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</si>
  <si>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</si>
  <si>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</si>
  <si>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</si>
  <si>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</si>
  <si>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</si>
  <si>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</si>
  <si>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</si>
  <si>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</si>
  <si>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</si>
  <si>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</si>
  <si>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</si>
  <si>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</si>
  <si>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</si>
  <si>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</si>
  <si>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</si>
  <si>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</si>
  <si>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</si>
  <si>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</si>
  <si>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</si>
  <si>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</si>
  <si>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</si>
  <si>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</si>
  <si>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</si>
  <si>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</si>
  <si>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</si>
  <si>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</si>
  <si>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</si>
  <si>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</si>
  <si>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</si>
  <si>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</si>
  <si>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</si>
  <si>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</si>
  <si>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</si>
  <si>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</si>
  <si>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</si>
  <si>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</si>
  <si>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</si>
  <si>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</si>
  <si>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</si>
  <si>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</si>
  <si>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</si>
  <si>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</si>
  <si>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</si>
  <si>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</si>
  <si>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</si>
  <si>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</si>
  <si>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</si>
  <si>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</si>
  <si>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</si>
  <si>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</si>
  <si>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</si>
  <si>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</si>
  <si>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</si>
  <si>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</si>
  <si>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</si>
  <si>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</si>
  <si>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</si>
  <si>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</si>
  <si>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</si>
  <si>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</si>
  <si>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</si>
  <si>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</si>
  <si>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</si>
  <si>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</si>
  <si>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</si>
  <si>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</si>
  <si>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</si>
  <si>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</si>
  <si>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</si>
  <si>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</si>
  <si>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</si>
  <si>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</si>
  <si>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</si>
  <si>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</si>
  <si>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</si>
  <si>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</si>
  <si>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</si>
  <si>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</si>
  <si>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</si>
  <si>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</si>
  <si>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</si>
  <si>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</si>
  <si>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</si>
  <si>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</si>
  <si>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</si>
  <si>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</si>
  <si>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</si>
  <si>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</si>
  <si>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</si>
  <si>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</si>
  <si>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</si>
  <si>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</si>
  <si>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</si>
  <si>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</si>
  <si>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</si>
  <si>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</si>
  <si>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</si>
  <si>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</si>
  <si>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</si>
  <si>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</si>
  <si>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</si>
  <si>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</si>
  <si>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</si>
  <si>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</si>
  <si>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</si>
  <si>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</si>
  <si>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</si>
  <si>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</si>
  <si>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</si>
  <si>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</si>
  <si>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</si>
  <si>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</si>
  <si>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</si>
  <si>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</si>
  <si>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</si>
  <si>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</si>
  <si>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</si>
  <si>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</si>
  <si>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</si>
  <si>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</si>
  <si>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</si>
  <si>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</si>
  <si>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</si>
  <si>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</si>
  <si>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</si>
  <si>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</si>
  <si>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</si>
  <si>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</si>
  <si>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</si>
  <si>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</si>
  <si>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</si>
  <si>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</si>
  <si>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</si>
  <si>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</si>
  <si>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</si>
  <si>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</si>
  <si>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</si>
  <si>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</si>
  <si>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</si>
  <si>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</si>
  <si>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</si>
  <si>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</si>
  <si>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</si>
  <si>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</si>
  <si>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</si>
  <si>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</si>
  <si>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</si>
  <si>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</si>
  <si>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</si>
  <si>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</si>
  <si>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</si>
  <si>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</si>
  <si>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</si>
  <si>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</si>
  <si>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</si>
  <si>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</si>
  <si>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</si>
  <si>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</si>
  <si>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</si>
  <si>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</si>
  <si>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</si>
  <si>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</si>
  <si>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</si>
  <si>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</si>
  <si>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</si>
  <si>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</si>
  <si>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</si>
  <si>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</si>
  <si>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</si>
  <si>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</si>
  <si>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</si>
  <si>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</si>
  <si>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</si>
  <si>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</si>
  <si>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</si>
  <si>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</si>
  <si>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</si>
  <si>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</si>
  <si>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</si>
  <si>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</si>
  <si>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</si>
  <si>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</si>
  <si>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</si>
  <si>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</si>
  <si>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</si>
  <si>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</si>
  <si>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</si>
  <si>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</si>
  <si>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</si>
  <si>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</si>
  <si>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</si>
  <si>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</si>
  <si>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</si>
  <si>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</si>
  <si>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</si>
  <si>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</si>
  <si>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</si>
  <si>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</si>
  <si>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</si>
  <si>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</si>
  <si>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</si>
  <si>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</si>
  <si>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</si>
  <si>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</si>
  <si>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</si>
  <si>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</si>
  <si>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</si>
  <si>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</si>
  <si>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</si>
  <si>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</si>
  <si>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</si>
  <si>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</si>
  <si>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</si>
  <si>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</si>
  <si>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</si>
  <si>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</si>
  <si>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</si>
  <si>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</si>
  <si>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</si>
  <si>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</si>
  <si>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</si>
  <si>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</si>
  <si>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</si>
  <si>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</si>
  <si>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</si>
  <si>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</si>
  <si>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</si>
  <si>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</si>
  <si>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</si>
  <si>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</si>
  <si>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</si>
  <si>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</si>
  <si>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</si>
  <si>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</si>
  <si>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</si>
  <si>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</si>
  <si>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</si>
  <si>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</si>
  <si>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</si>
  <si>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</si>
  <si>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</si>
  <si>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</si>
  <si>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</si>
  <si>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</si>
  <si>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</si>
  <si>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</si>
  <si>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</si>
  <si>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</si>
  <si>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</si>
  <si>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</si>
  <si>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</si>
  <si>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</si>
  <si>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</si>
  <si>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</si>
  <si>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</si>
  <si>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</si>
  <si>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</si>
  <si>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</si>
  <si>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</si>
  <si>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</si>
  <si>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</si>
  <si>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</si>
  <si>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</si>
  <si>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</si>
  <si>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</si>
  <si>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</si>
  <si>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</si>
  <si>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</si>
  <si>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</si>
  <si>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</si>
  <si>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</si>
  <si>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</si>
  <si>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</si>
  <si>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</si>
  <si>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</si>
  <si>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</si>
  <si>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</si>
  <si>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</si>
  <si>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</si>
  <si>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</si>
  <si>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</si>
  <si>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</si>
  <si>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</si>
  <si>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</si>
  <si>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</si>
  <si>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</si>
  <si>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</si>
  <si>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</si>
  <si>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</si>
  <si>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</si>
  <si>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</si>
  <si>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</si>
  <si>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</si>
  <si>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</si>
  <si>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</si>
  <si>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</si>
  <si>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</si>
  <si>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</si>
  <si>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</si>
  <si>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</si>
  <si>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</si>
  <si>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</si>
  <si>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</si>
  <si>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</si>
  <si>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</si>
  <si>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</si>
  <si>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</si>
  <si>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</si>
  <si>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</si>
  <si>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</si>
  <si>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</si>
  <si>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</si>
  <si>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</si>
  <si>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</si>
  <si>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</si>
  <si>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</si>
  <si>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</si>
  <si>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</si>
  <si>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</si>
  <si>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</si>
  <si>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</si>
  <si>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</si>
  <si>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</si>
  <si>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</si>
  <si>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</si>
  <si>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</si>
  <si>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</si>
  <si>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</si>
  <si>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</si>
  <si>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</si>
  <si>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</si>
  <si>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</si>
  <si>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</si>
  <si>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</si>
  <si>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</si>
  <si>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</si>
  <si>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</si>
  <si>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</si>
  <si>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</si>
  <si>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</si>
  <si>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</si>
  <si>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</si>
  <si>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</si>
  <si>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</si>
  <si>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</si>
  <si>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</si>
  <si>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</si>
  <si>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</si>
  <si>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</si>
  <si>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</si>
  <si>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</si>
  <si>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</si>
  <si>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</si>
  <si>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</si>
  <si>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</si>
  <si>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</si>
  <si>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</si>
  <si>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</si>
  <si>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</si>
  <si>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</si>
  <si>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</si>
  <si>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</si>
  <si>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</si>
  <si>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</si>
  <si>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</si>
  <si>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</si>
  <si>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</si>
  <si>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</si>
  <si>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</si>
  <si>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</si>
  <si>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</si>
  <si>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</si>
  <si>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</si>
  <si>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</si>
  <si>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</si>
  <si>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</si>
  <si>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</si>
  <si>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</si>
  <si>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</si>
  <si>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</si>
  <si>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</si>
  <si>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</si>
  <si>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</si>
  <si>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</si>
  <si>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</si>
  <si>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</si>
  <si>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</si>
  <si>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</si>
  <si>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</si>
  <si>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</si>
  <si>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</si>
  <si>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</si>
  <si>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</si>
  <si>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</si>
  <si>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</si>
  <si>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</si>
  <si>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</si>
  <si>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</si>
  <si>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</si>
  <si>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</si>
  <si>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</si>
  <si>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</si>
  <si>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</si>
  <si>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</si>
  <si>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</si>
  <si>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</si>
  <si>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</si>
  <si>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</si>
  <si>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</si>
  <si>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</si>
  <si>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</si>
  <si>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</si>
  <si>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</si>
  <si>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</si>
  <si>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</si>
  <si>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</si>
  <si>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</si>
  <si>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</si>
  <si>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</si>
  <si>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</si>
  <si>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</si>
  <si>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</si>
  <si>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</si>
  <si>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</si>
  <si>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</si>
  <si>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</si>
  <si>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</si>
  <si>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</si>
  <si>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</si>
  <si>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</si>
  <si>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</si>
  <si>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</si>
  <si>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</si>
  <si>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</si>
  <si>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</si>
  <si>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</si>
  <si>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</si>
  <si>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</si>
  <si>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</si>
  <si>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</si>
  <si>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</si>
  <si>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</si>
  <si>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</si>
  <si>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</si>
  <si>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</si>
  <si>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</si>
  <si>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</si>
  <si>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</si>
  <si>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</si>
  <si>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</si>
  <si>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</si>
  <si>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</si>
  <si>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</si>
  <si>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</si>
  <si>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</si>
  <si>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</si>
  <si>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</si>
  <si>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</si>
  <si>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</si>
  <si>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</si>
  <si>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</si>
  <si>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</si>
  <si>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</si>
  <si>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</si>
  <si>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</si>
  <si>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</si>
  <si>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</si>
  <si>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</si>
  <si>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</si>
  <si>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</si>
  <si>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</si>
  <si>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</si>
  <si>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</si>
  <si>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</si>
  <si>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</si>
  <si>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</si>
  <si>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</si>
  <si>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</si>
  <si>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</si>
  <si>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</si>
  <si>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</si>
  <si>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</si>
  <si>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</si>
  <si>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</si>
  <si>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</si>
  <si>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</si>
  <si>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</si>
  <si>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</si>
  <si>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</si>
  <si>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</si>
  <si>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</si>
  <si>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</si>
  <si>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</si>
  <si>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</si>
  <si>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</si>
  <si>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</si>
  <si>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</si>
  <si>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</si>
  <si>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</si>
  <si>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</si>
  <si>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</si>
  <si>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</si>
  <si>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</si>
  <si>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</si>
  <si>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</si>
  <si>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</si>
  <si>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</si>
  <si>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</si>
  <si>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</si>
  <si>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</si>
  <si>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</si>
  <si>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</si>
  <si>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</si>
  <si>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</si>
  <si>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</si>
  <si>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</si>
  <si>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</si>
  <si>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</si>
  <si>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</si>
  <si>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</si>
  <si>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</si>
  <si>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</si>
  <si>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</si>
  <si>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</si>
  <si>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</si>
  <si>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</si>
  <si>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</si>
  <si>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</si>
  <si>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</si>
  <si>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</si>
  <si>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</si>
  <si>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</si>
  <si>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</si>
  <si>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</si>
  <si>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</si>
  <si>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</si>
  <si>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</si>
  <si>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</si>
  <si>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</si>
  <si>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</si>
  <si>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</si>
  <si>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</si>
  <si>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</si>
  <si>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</si>
  <si>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</si>
  <si>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</si>
  <si>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</si>
  <si>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</si>
  <si>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 xml:space="preserve">29
</t>
  </si>
  <si>
    <t xml:space="preserve">36
</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</si>
  <si>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</si>
  <si>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</si>
  <si>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</si>
  <si>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</si>
  <si>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</si>
  <si>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</si>
  <si>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</si>
  <si>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</si>
  <si>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</si>
  <si>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Proveer al contratista de los reursos de que trata la clausula quinta  para Brindar atencion integral a niños y niñas entre seis meses y cinco años  once meses de edad, con vulnerabilidad economica  y social,prioritariamente a quienes por razones de trabajo sus padres o adultos responsables de su cuidado permanecen solos temporalmente y a los hijos de familias n situacion de desplazamiento.</t>
  </si>
  <si>
    <t>Brindar atención integral a niños y niñas entre 6 meses y hasta 6 años de edad en el HOGAR INFANTIL, pertenecientes a los niveles 1 y 2 del SISBEN, hijos de padres trabajadores, dando prioridad a los niños y niñas pertenecientes a familias en situación de desplazamiento.</t>
  </si>
  <si>
    <t>Brindar antención a niños y niñas desde los 6 meses hasta los 6 años en el HOGAR INFANTIL</t>
  </si>
  <si>
    <t>Brindar atención a niños y niñas menores de 5 años involucrando su contexto social y comunitario de conformidad con los lineamientos técnicos y administrativos del ICBF.</t>
  </si>
  <si>
    <t>Brindar a través del HOGAR INFANTIL atención a las necesidades básicas de protección, nutrición, desarrollo individual y social, a los niños y niñas menores de 6 años, involucrando su contexto familiar y social, conforme a las normas y lineamientos tecnico administrativos del ICBF, los cuales hacen parte integral del presente contrato, para lo cual el Instituto proveerá al contratista de los recursos de que trata la clausula cuarta.</t>
  </si>
  <si>
    <t>367</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</si>
  <si>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</si>
  <si>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</si>
  <si>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</si>
  <si>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</si>
  <si>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DANIELA CECILIA URQUIJO PEDROZA</t>
  </si>
  <si>
    <t>CALLE 80A #42A-77, CIUDAD JARDIN, BARRANQUILLA</t>
  </si>
  <si>
    <t>3775293-3002410568</t>
  </si>
  <si>
    <t>corporaciondesarrollosocial@outlook.es</t>
  </si>
  <si>
    <t xml:space="preserve">34
</t>
  </si>
  <si>
    <t xml:space="preserve">37
</t>
  </si>
  <si>
    <t xml:space="preserve">77
</t>
  </si>
  <si>
    <t xml:space="preserve">76
</t>
  </si>
  <si>
    <t xml:space="preserve">75
</t>
  </si>
  <si>
    <t xml:space="preserve">32
</t>
  </si>
  <si>
    <t xml:space="preserve">31
</t>
  </si>
  <si>
    <t xml:space="preserve">40
</t>
  </si>
  <si>
    <t xml:space="preserve">39
</t>
  </si>
  <si>
    <t xml:space="preserve">51
</t>
  </si>
  <si>
    <t xml:space="preserve">53
</t>
  </si>
  <si>
    <t xml:space="preserve">54
</t>
  </si>
  <si>
    <t xml:space="preserve">42
</t>
  </si>
  <si>
    <t xml:space="preserve">20
</t>
  </si>
  <si>
    <t xml:space="preserve">41
</t>
  </si>
  <si>
    <t>Brindar atención a niños y niñas de 6 meses hasta 5 años en el HOGAR INFANTIL, involucrando su contexto familiar y comunitario de conformidad con los estandares y lineamientos emanados en el ICBF.</t>
  </si>
  <si>
    <t>2021-8-10000183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</si>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</sst>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J113" zoomScale="85" zoomScaleNormal="85" zoomScaleSheetLayoutView="40" zoomScalePageLayoutView="40" workbookViewId="0">
      <selection activeCell="N123" sqref="N1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2718</v>
      </c>
      <c r="D15" s="35"/>
      <c r="E15" s="35"/>
      <c r="F15" s="5"/>
      <c r="G15" s="32" t="s">
        <v>1168</v>
      </c>
      <c r="H15" s="102" t="s">
        <v>163</v>
      </c>
      <c r="I15" s="32" t="s">
        <v>2624</v>
      </c>
      <c r="J15" s="107"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8">
        <v>800218607</v>
      </c>
      <c r="C20" s="5"/>
      <c r="D20" s="72"/>
      <c r="E20" s="5"/>
      <c r="F20" s="5"/>
      <c r="G20" s="5"/>
      <c r="H20" s="242"/>
      <c r="I20" s="147" t="s">
        <v>163</v>
      </c>
      <c r="J20" s="148" t="s">
        <v>183</v>
      </c>
      <c r="K20" s="149">
        <v>1584569392</v>
      </c>
      <c r="L20" s="150">
        <v>44242</v>
      </c>
      <c r="M20" s="150">
        <v>44561</v>
      </c>
      <c r="N20" s="133">
        <f>+(M20-L20)/30</f>
        <v>10.633333333333333</v>
      </c>
      <c r="O20" s="136"/>
      <c r="U20" s="132"/>
      <c r="V20" s="104">
        <f ca="1">NOW()</f>
        <v>44193.925410069445</v>
      </c>
      <c r="W20" s="104">
        <f ca="1">NOW()</f>
        <v>44193.925410069445</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CORPORACION DESARROLLO SOCIAL</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2719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5"/>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5"/>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11" t="s">
        <v>31</v>
      </c>
      <c r="D48" s="109">
        <v>154</v>
      </c>
      <c r="E48" s="143">
        <v>43484</v>
      </c>
      <c r="F48" s="143">
        <v>43822</v>
      </c>
      <c r="G48" s="158">
        <f>IF(AND(E48&lt;&gt;"",F48&lt;&gt;""),((F48-E48)/30),"")</f>
        <v>11.266666666666667</v>
      </c>
      <c r="H48" s="113" t="s">
        <v>2680</v>
      </c>
      <c r="I48" s="112" t="s">
        <v>163</v>
      </c>
      <c r="J48" s="112" t="s">
        <v>183</v>
      </c>
      <c r="K48" s="115">
        <v>291525253</v>
      </c>
      <c r="L48" s="114" t="s">
        <v>1148</v>
      </c>
      <c r="M48" s="116">
        <v>1</v>
      </c>
      <c r="N48" s="114" t="s">
        <v>27</v>
      </c>
      <c r="O48" s="114" t="s">
        <v>1148</v>
      </c>
      <c r="P48" s="77"/>
    </row>
    <row r="49" spans="1:16" s="6" customFormat="1" ht="24.75" customHeight="1" x14ac:dyDescent="0.25">
      <c r="A49" s="141">
        <v>2</v>
      </c>
      <c r="B49" s="120" t="s">
        <v>2676</v>
      </c>
      <c r="C49" s="122" t="s">
        <v>31</v>
      </c>
      <c r="D49" s="109">
        <v>155</v>
      </c>
      <c r="E49" s="143">
        <v>43484</v>
      </c>
      <c r="F49" s="143">
        <v>43822</v>
      </c>
      <c r="G49" s="158">
        <f t="shared" ref="G49:G50" si="2">IF(AND(E49&lt;&gt;"",F49&lt;&gt;""),((F49-E49)/30),"")</f>
        <v>11.266666666666667</v>
      </c>
      <c r="H49" s="113" t="s">
        <v>2680</v>
      </c>
      <c r="I49" s="119" t="s">
        <v>163</v>
      </c>
      <c r="J49" s="119" t="s">
        <v>183</v>
      </c>
      <c r="K49" s="115">
        <v>242800270</v>
      </c>
      <c r="L49" s="114" t="s">
        <v>1148</v>
      </c>
      <c r="M49" s="116">
        <v>1</v>
      </c>
      <c r="N49" s="114" t="s">
        <v>27</v>
      </c>
      <c r="O49" s="122" t="s">
        <v>1148</v>
      </c>
      <c r="P49" s="77"/>
    </row>
    <row r="50" spans="1:16" s="6" customFormat="1" ht="24.75" customHeight="1" x14ac:dyDescent="0.25">
      <c r="A50" s="141">
        <v>3</v>
      </c>
      <c r="B50" s="120" t="s">
        <v>2676</v>
      </c>
      <c r="C50" s="122" t="s">
        <v>31</v>
      </c>
      <c r="D50" s="109">
        <v>234</v>
      </c>
      <c r="E50" s="143">
        <v>43484</v>
      </c>
      <c r="F50" s="143">
        <v>43822</v>
      </c>
      <c r="G50" s="158">
        <f t="shared" si="2"/>
        <v>11.266666666666667</v>
      </c>
      <c r="H50" s="118" t="s">
        <v>2680</v>
      </c>
      <c r="I50" s="119" t="s">
        <v>163</v>
      </c>
      <c r="J50" s="119" t="s">
        <v>183</v>
      </c>
      <c r="K50" s="115">
        <v>341924571</v>
      </c>
      <c r="L50" s="122" t="s">
        <v>1148</v>
      </c>
      <c r="M50" s="116">
        <v>1</v>
      </c>
      <c r="N50" s="114" t="s">
        <v>2634</v>
      </c>
      <c r="O50" s="122" t="s">
        <v>1148</v>
      </c>
      <c r="P50" s="77"/>
    </row>
    <row r="51" spans="1:16" s="6" customFormat="1" ht="24.75" customHeight="1" outlineLevel="1" x14ac:dyDescent="0.25">
      <c r="A51" s="141">
        <v>4</v>
      </c>
      <c r="B51" s="120" t="s">
        <v>2676</v>
      </c>
      <c r="C51" s="122" t="s">
        <v>31</v>
      </c>
      <c r="D51" s="109">
        <v>410</v>
      </c>
      <c r="E51" s="143">
        <v>43405</v>
      </c>
      <c r="F51" s="143">
        <v>43441</v>
      </c>
      <c r="G51" s="158">
        <f t="shared" ref="G51:G107" si="3">IF(AND(E51&lt;&gt;"",F51&lt;&gt;""),((F51-E51)/30),"")</f>
        <v>1.2</v>
      </c>
      <c r="H51" s="113" t="s">
        <v>2681</v>
      </c>
      <c r="I51" s="119" t="s">
        <v>163</v>
      </c>
      <c r="J51" s="119" t="s">
        <v>183</v>
      </c>
      <c r="K51" s="115">
        <v>39487546</v>
      </c>
      <c r="L51" s="122" t="s">
        <v>1148</v>
      </c>
      <c r="M51" s="116">
        <v>1</v>
      </c>
      <c r="N51" s="114" t="s">
        <v>27</v>
      </c>
      <c r="O51" s="122" t="s">
        <v>1148</v>
      </c>
      <c r="P51" s="77"/>
    </row>
    <row r="52" spans="1:16" s="7" customFormat="1" ht="24.75" customHeight="1" outlineLevel="1" x14ac:dyDescent="0.25">
      <c r="A52" s="142">
        <v>5</v>
      </c>
      <c r="B52" s="120" t="s">
        <v>2676</v>
      </c>
      <c r="C52" s="122" t="s">
        <v>31</v>
      </c>
      <c r="D52" s="109">
        <v>411</v>
      </c>
      <c r="E52" s="143">
        <v>43405</v>
      </c>
      <c r="F52" s="143">
        <v>43441</v>
      </c>
      <c r="G52" s="158">
        <f t="shared" si="3"/>
        <v>1.2</v>
      </c>
      <c r="H52" s="118" t="s">
        <v>2681</v>
      </c>
      <c r="I52" s="119" t="s">
        <v>163</v>
      </c>
      <c r="J52" s="119" t="s">
        <v>183</v>
      </c>
      <c r="K52" s="115">
        <v>32845183</v>
      </c>
      <c r="L52" s="122" t="s">
        <v>1148</v>
      </c>
      <c r="M52" s="116">
        <v>1</v>
      </c>
      <c r="N52" s="114" t="s">
        <v>27</v>
      </c>
      <c r="O52" s="122" t="s">
        <v>1148</v>
      </c>
      <c r="P52" s="78"/>
    </row>
    <row r="53" spans="1:16" s="7" customFormat="1" ht="24.75" customHeight="1" outlineLevel="1" x14ac:dyDescent="0.25">
      <c r="A53" s="142">
        <v>6</v>
      </c>
      <c r="B53" s="120" t="s">
        <v>2676</v>
      </c>
      <c r="C53" s="122" t="s">
        <v>31</v>
      </c>
      <c r="D53" s="109">
        <v>413</v>
      </c>
      <c r="E53" s="143">
        <v>43405</v>
      </c>
      <c r="F53" s="143">
        <v>43441</v>
      </c>
      <c r="G53" s="158">
        <f t="shared" si="3"/>
        <v>1.2</v>
      </c>
      <c r="H53" s="118" t="s">
        <v>2681</v>
      </c>
      <c r="I53" s="119" t="s">
        <v>163</v>
      </c>
      <c r="J53" s="119" t="s">
        <v>183</v>
      </c>
      <c r="K53" s="115">
        <v>28201980</v>
      </c>
      <c r="L53" s="122" t="s">
        <v>1148</v>
      </c>
      <c r="M53" s="116">
        <v>1</v>
      </c>
      <c r="N53" s="114" t="s">
        <v>27</v>
      </c>
      <c r="O53" s="122" t="s">
        <v>1148</v>
      </c>
      <c r="P53" s="78"/>
    </row>
    <row r="54" spans="1:16" s="7" customFormat="1" ht="24.75" customHeight="1" outlineLevel="1" x14ac:dyDescent="0.25">
      <c r="A54" s="142">
        <v>7</v>
      </c>
      <c r="B54" s="120" t="s">
        <v>2676</v>
      </c>
      <c r="C54" s="122" t="s">
        <v>31</v>
      </c>
      <c r="D54" s="109">
        <v>455</v>
      </c>
      <c r="E54" s="143">
        <v>43040</v>
      </c>
      <c r="F54" s="143">
        <v>43404</v>
      </c>
      <c r="G54" s="158">
        <f t="shared" si="3"/>
        <v>12.133333333333333</v>
      </c>
      <c r="H54" s="113" t="s">
        <v>2681</v>
      </c>
      <c r="I54" s="119" t="s">
        <v>163</v>
      </c>
      <c r="J54" s="119" t="s">
        <v>183</v>
      </c>
      <c r="K54" s="117">
        <v>325357325</v>
      </c>
      <c r="L54" s="122" t="s">
        <v>1148</v>
      </c>
      <c r="M54" s="116">
        <v>1</v>
      </c>
      <c r="N54" s="114" t="s">
        <v>27</v>
      </c>
      <c r="O54" s="122" t="s">
        <v>1148</v>
      </c>
      <c r="P54" s="78"/>
    </row>
    <row r="55" spans="1:16" s="7" customFormat="1" ht="24.75" customHeight="1" outlineLevel="1" x14ac:dyDescent="0.25">
      <c r="A55" s="142">
        <v>8</v>
      </c>
      <c r="B55" s="120" t="s">
        <v>2676</v>
      </c>
      <c r="C55" s="122" t="s">
        <v>31</v>
      </c>
      <c r="D55" s="109">
        <v>456</v>
      </c>
      <c r="E55" s="143">
        <v>43040</v>
      </c>
      <c r="F55" s="143">
        <v>43404</v>
      </c>
      <c r="G55" s="158">
        <f t="shared" si="3"/>
        <v>12.133333333333333</v>
      </c>
      <c r="H55" s="113" t="s">
        <v>2681</v>
      </c>
      <c r="I55" s="119" t="s">
        <v>163</v>
      </c>
      <c r="J55" s="119" t="s">
        <v>183</v>
      </c>
      <c r="K55" s="117">
        <v>309123485</v>
      </c>
      <c r="L55" s="122" t="s">
        <v>1148</v>
      </c>
      <c r="M55" s="116">
        <v>1</v>
      </c>
      <c r="N55" s="114" t="s">
        <v>27</v>
      </c>
      <c r="O55" s="122" t="s">
        <v>1148</v>
      </c>
      <c r="P55" s="78"/>
    </row>
    <row r="56" spans="1:16" s="7" customFormat="1" ht="24.75" customHeight="1" outlineLevel="1" x14ac:dyDescent="0.25">
      <c r="A56" s="142">
        <v>9</v>
      </c>
      <c r="B56" s="120" t="s">
        <v>2676</v>
      </c>
      <c r="C56" s="122" t="s">
        <v>31</v>
      </c>
      <c r="D56" s="109">
        <v>457</v>
      </c>
      <c r="E56" s="143">
        <v>43040</v>
      </c>
      <c r="F56" s="143">
        <v>43404</v>
      </c>
      <c r="G56" s="158">
        <f t="shared" si="3"/>
        <v>12.133333333333333</v>
      </c>
      <c r="H56" s="113" t="s">
        <v>2681</v>
      </c>
      <c r="I56" s="119" t="s">
        <v>163</v>
      </c>
      <c r="J56" s="119" t="s">
        <v>183</v>
      </c>
      <c r="K56" s="117">
        <v>253748358</v>
      </c>
      <c r="L56" s="122" t="s">
        <v>1148</v>
      </c>
      <c r="M56" s="116">
        <v>1</v>
      </c>
      <c r="N56" s="114" t="s">
        <v>2634</v>
      </c>
      <c r="O56" s="122" t="s">
        <v>1148</v>
      </c>
      <c r="P56" s="78"/>
    </row>
    <row r="57" spans="1:16" s="7" customFormat="1" ht="24.75" customHeight="1" outlineLevel="1" x14ac:dyDescent="0.25">
      <c r="A57" s="142">
        <v>10</v>
      </c>
      <c r="B57" s="120" t="s">
        <v>2676</v>
      </c>
      <c r="C57" s="122" t="s">
        <v>31</v>
      </c>
      <c r="D57" s="63">
        <v>190</v>
      </c>
      <c r="E57" s="143">
        <v>42398</v>
      </c>
      <c r="F57" s="143">
        <v>42674</v>
      </c>
      <c r="G57" s="158">
        <f t="shared" si="3"/>
        <v>9.1999999999999993</v>
      </c>
      <c r="H57" s="64" t="s">
        <v>2682</v>
      </c>
      <c r="I57" s="119" t="s">
        <v>163</v>
      </c>
      <c r="J57" s="119" t="s">
        <v>183</v>
      </c>
      <c r="K57" s="66">
        <v>279270300</v>
      </c>
      <c r="L57" s="122" t="s">
        <v>1148</v>
      </c>
      <c r="M57" s="116">
        <v>1</v>
      </c>
      <c r="N57" s="65" t="s">
        <v>2634</v>
      </c>
      <c r="O57" s="122" t="s">
        <v>1148</v>
      </c>
      <c r="P57" s="78"/>
    </row>
    <row r="58" spans="1:16" s="7" customFormat="1" ht="24.75" customHeight="1" outlineLevel="1" x14ac:dyDescent="0.25">
      <c r="A58" s="142">
        <v>11</v>
      </c>
      <c r="B58" s="120" t="s">
        <v>2676</v>
      </c>
      <c r="C58" s="122" t="s">
        <v>31</v>
      </c>
      <c r="D58" s="63">
        <v>197</v>
      </c>
      <c r="E58" s="143">
        <v>42398</v>
      </c>
      <c r="F58" s="143">
        <v>42674</v>
      </c>
      <c r="G58" s="158">
        <f t="shared" si="3"/>
        <v>9.1999999999999993</v>
      </c>
      <c r="H58" s="64" t="s">
        <v>2682</v>
      </c>
      <c r="I58" s="119" t="s">
        <v>163</v>
      </c>
      <c r="J58" s="119" t="s">
        <v>183</v>
      </c>
      <c r="K58" s="66">
        <v>222804000</v>
      </c>
      <c r="L58" s="122" t="s">
        <v>1148</v>
      </c>
      <c r="M58" s="116">
        <v>1</v>
      </c>
      <c r="N58" s="65" t="s">
        <v>2634</v>
      </c>
      <c r="O58" s="122" t="s">
        <v>1148</v>
      </c>
      <c r="P58" s="78"/>
    </row>
    <row r="59" spans="1:16" s="7" customFormat="1" ht="24.75" customHeight="1" outlineLevel="1" x14ac:dyDescent="0.25">
      <c r="A59" s="142">
        <v>12</v>
      </c>
      <c r="B59" s="120" t="s">
        <v>2676</v>
      </c>
      <c r="C59" s="122" t="s">
        <v>31</v>
      </c>
      <c r="D59" s="63">
        <v>199</v>
      </c>
      <c r="E59" s="143">
        <v>42398</v>
      </c>
      <c r="F59" s="143">
        <v>42674</v>
      </c>
      <c r="G59" s="158">
        <f t="shared" si="3"/>
        <v>9.1999999999999993</v>
      </c>
      <c r="H59" s="64" t="s">
        <v>2682</v>
      </c>
      <c r="I59" s="119" t="s">
        <v>163</v>
      </c>
      <c r="J59" s="119" t="s">
        <v>183</v>
      </c>
      <c r="K59" s="66">
        <v>292317000</v>
      </c>
      <c r="L59" s="122" t="s">
        <v>1148</v>
      </c>
      <c r="M59" s="116">
        <v>1</v>
      </c>
      <c r="N59" s="65" t="s">
        <v>2634</v>
      </c>
      <c r="O59" s="122" t="s">
        <v>1148</v>
      </c>
      <c r="P59" s="78"/>
    </row>
    <row r="60" spans="1:16" s="7" customFormat="1" ht="24.75" customHeight="1" outlineLevel="1" x14ac:dyDescent="0.25">
      <c r="A60" s="142">
        <v>13</v>
      </c>
      <c r="B60" s="120" t="s">
        <v>2676</v>
      </c>
      <c r="C60" s="122" t="s">
        <v>31</v>
      </c>
      <c r="D60" s="63">
        <v>804</v>
      </c>
      <c r="E60" s="143">
        <v>42667</v>
      </c>
      <c r="F60" s="143">
        <v>43039</v>
      </c>
      <c r="G60" s="158">
        <f t="shared" si="3"/>
        <v>12.4</v>
      </c>
      <c r="H60" s="64" t="s">
        <v>2683</v>
      </c>
      <c r="I60" s="119" t="s">
        <v>163</v>
      </c>
      <c r="J60" s="119" t="s">
        <v>183</v>
      </c>
      <c r="K60" s="66">
        <v>414806154</v>
      </c>
      <c r="L60" s="122" t="s">
        <v>1148</v>
      </c>
      <c r="M60" s="116">
        <v>1</v>
      </c>
      <c r="N60" s="65" t="s">
        <v>27</v>
      </c>
      <c r="O60" s="122" t="s">
        <v>1148</v>
      </c>
      <c r="P60" s="78"/>
    </row>
    <row r="61" spans="1:16" s="7" customFormat="1" ht="24.75" customHeight="1" outlineLevel="1" x14ac:dyDescent="0.25">
      <c r="A61" s="142">
        <v>14</v>
      </c>
      <c r="B61" s="120" t="s">
        <v>2676</v>
      </c>
      <c r="C61" s="122" t="s">
        <v>31</v>
      </c>
      <c r="D61" s="63">
        <v>659</v>
      </c>
      <c r="E61" s="143">
        <v>42667</v>
      </c>
      <c r="F61" s="143">
        <v>43039</v>
      </c>
      <c r="G61" s="158">
        <f t="shared" si="3"/>
        <v>12.4</v>
      </c>
      <c r="H61" s="64" t="s">
        <v>2683</v>
      </c>
      <c r="I61" s="119" t="s">
        <v>163</v>
      </c>
      <c r="J61" s="119" t="s">
        <v>183</v>
      </c>
      <c r="K61" s="66">
        <v>285687720</v>
      </c>
      <c r="L61" s="122" t="s">
        <v>1148</v>
      </c>
      <c r="M61" s="116">
        <v>1</v>
      </c>
      <c r="N61" s="122" t="s">
        <v>27</v>
      </c>
      <c r="O61" s="122" t="s">
        <v>1148</v>
      </c>
      <c r="P61" s="78"/>
    </row>
    <row r="62" spans="1:16" s="7" customFormat="1" ht="24.75" customHeight="1" outlineLevel="1" x14ac:dyDescent="0.25">
      <c r="A62" s="142">
        <v>15</v>
      </c>
      <c r="B62" s="120" t="s">
        <v>2676</v>
      </c>
      <c r="C62" s="122" t="s">
        <v>31</v>
      </c>
      <c r="D62" s="63">
        <v>660</v>
      </c>
      <c r="E62" s="143">
        <v>42667</v>
      </c>
      <c r="F62" s="143">
        <v>43039</v>
      </c>
      <c r="G62" s="158">
        <f t="shared" si="3"/>
        <v>12.4</v>
      </c>
      <c r="H62" s="64" t="s">
        <v>2683</v>
      </c>
      <c r="I62" s="119" t="s">
        <v>163</v>
      </c>
      <c r="J62" s="119" t="s">
        <v>183</v>
      </c>
      <c r="K62" s="66">
        <v>374854039</v>
      </c>
      <c r="L62" s="122" t="s">
        <v>1148</v>
      </c>
      <c r="M62" s="116">
        <v>1</v>
      </c>
      <c r="N62" s="122" t="s">
        <v>27</v>
      </c>
      <c r="O62" s="122" t="s">
        <v>1148</v>
      </c>
      <c r="P62" s="78"/>
    </row>
    <row r="63" spans="1:16" s="7" customFormat="1" ht="24.75" customHeight="1" outlineLevel="1" x14ac:dyDescent="0.25">
      <c r="A63" s="142">
        <v>16</v>
      </c>
      <c r="B63" s="120" t="s">
        <v>2676</v>
      </c>
      <c r="C63" s="122" t="s">
        <v>31</v>
      </c>
      <c r="D63" s="63" t="s">
        <v>2702</v>
      </c>
      <c r="E63" s="143">
        <v>42025</v>
      </c>
      <c r="F63" s="143">
        <v>42369</v>
      </c>
      <c r="G63" s="158">
        <f t="shared" si="3"/>
        <v>11.466666666666667</v>
      </c>
      <c r="H63" s="64" t="s">
        <v>2684</v>
      </c>
      <c r="I63" s="119" t="s">
        <v>163</v>
      </c>
      <c r="J63" s="119" t="s">
        <v>183</v>
      </c>
      <c r="K63" s="66">
        <v>356300780</v>
      </c>
      <c r="L63" s="122" t="s">
        <v>1148</v>
      </c>
      <c r="M63" s="116">
        <v>1</v>
      </c>
      <c r="N63" s="122" t="s">
        <v>27</v>
      </c>
      <c r="O63" s="122" t="s">
        <v>1148</v>
      </c>
      <c r="P63" s="78"/>
    </row>
    <row r="64" spans="1:16" s="7" customFormat="1" ht="24.75" customHeight="1" outlineLevel="1" x14ac:dyDescent="0.25">
      <c r="A64" s="142">
        <v>17</v>
      </c>
      <c r="B64" s="120" t="s">
        <v>2676</v>
      </c>
      <c r="C64" s="122" t="s">
        <v>31</v>
      </c>
      <c r="D64" s="63" t="s">
        <v>2703</v>
      </c>
      <c r="E64" s="143">
        <v>42025</v>
      </c>
      <c r="F64" s="143">
        <v>42369</v>
      </c>
      <c r="G64" s="158">
        <f t="shared" si="3"/>
        <v>11.466666666666667</v>
      </c>
      <c r="H64" s="64" t="s">
        <v>2684</v>
      </c>
      <c r="I64" s="119" t="s">
        <v>163</v>
      </c>
      <c r="J64" s="119" t="s">
        <v>183</v>
      </c>
      <c r="K64" s="66">
        <v>341848524</v>
      </c>
      <c r="L64" s="122" t="s">
        <v>1148</v>
      </c>
      <c r="M64" s="116">
        <v>1</v>
      </c>
      <c r="N64" s="122" t="s">
        <v>27</v>
      </c>
      <c r="O64" s="122" t="s">
        <v>1148</v>
      </c>
      <c r="P64" s="78"/>
    </row>
    <row r="65" spans="1:16" s="7" customFormat="1" ht="24.75" customHeight="1" outlineLevel="1" x14ac:dyDescent="0.25">
      <c r="A65" s="142">
        <v>18</v>
      </c>
      <c r="B65" s="120" t="s">
        <v>2676</v>
      </c>
      <c r="C65" s="122" t="s">
        <v>31</v>
      </c>
      <c r="D65" s="63" t="s">
        <v>2678</v>
      </c>
      <c r="E65" s="143">
        <v>42025</v>
      </c>
      <c r="F65" s="143">
        <v>42369</v>
      </c>
      <c r="G65" s="158">
        <f t="shared" si="3"/>
        <v>11.466666666666667</v>
      </c>
      <c r="H65" s="64" t="s">
        <v>2684</v>
      </c>
      <c r="I65" s="119" t="s">
        <v>163</v>
      </c>
      <c r="J65" s="119" t="s">
        <v>183</v>
      </c>
      <c r="K65" s="66">
        <v>260431688</v>
      </c>
      <c r="L65" s="122" t="s">
        <v>1148</v>
      </c>
      <c r="M65" s="116">
        <v>1</v>
      </c>
      <c r="N65" s="122" t="s">
        <v>27</v>
      </c>
      <c r="O65" s="122" t="s">
        <v>1148</v>
      </c>
      <c r="P65" s="78"/>
    </row>
    <row r="66" spans="1:16" s="7" customFormat="1" ht="24.75" customHeight="1" outlineLevel="1" x14ac:dyDescent="0.25">
      <c r="A66" s="142">
        <v>19</v>
      </c>
      <c r="B66" s="120" t="s">
        <v>2676</v>
      </c>
      <c r="C66" s="122" t="s">
        <v>31</v>
      </c>
      <c r="D66" s="63">
        <v>466</v>
      </c>
      <c r="E66" s="143">
        <v>41248</v>
      </c>
      <c r="F66" s="143">
        <v>41851</v>
      </c>
      <c r="G66" s="158">
        <f t="shared" si="3"/>
        <v>20.100000000000001</v>
      </c>
      <c r="H66" s="64" t="s">
        <v>2685</v>
      </c>
      <c r="I66" s="119" t="s">
        <v>163</v>
      </c>
      <c r="J66" s="119" t="s">
        <v>183</v>
      </c>
      <c r="K66" s="66">
        <v>374634499</v>
      </c>
      <c r="L66" s="122" t="s">
        <v>1148</v>
      </c>
      <c r="M66" s="116">
        <v>1</v>
      </c>
      <c r="N66" s="122" t="s">
        <v>27</v>
      </c>
      <c r="O66" s="122" t="s">
        <v>1148</v>
      </c>
      <c r="P66" s="78"/>
    </row>
    <row r="67" spans="1:16" s="7" customFormat="1" ht="24.75" customHeight="1" outlineLevel="1" x14ac:dyDescent="0.25">
      <c r="A67" s="142">
        <v>20</v>
      </c>
      <c r="B67" s="120" t="s">
        <v>2676</v>
      </c>
      <c r="C67" s="122" t="s">
        <v>31</v>
      </c>
      <c r="D67" s="63">
        <v>467</v>
      </c>
      <c r="E67" s="143">
        <v>41248</v>
      </c>
      <c r="F67" s="143">
        <v>41851</v>
      </c>
      <c r="G67" s="158">
        <f t="shared" si="3"/>
        <v>20.100000000000001</v>
      </c>
      <c r="H67" s="64" t="s">
        <v>2685</v>
      </c>
      <c r="I67" s="119" t="s">
        <v>163</v>
      </c>
      <c r="J67" s="119" t="s">
        <v>183</v>
      </c>
      <c r="K67" s="66">
        <v>385540447</v>
      </c>
      <c r="L67" s="122" t="s">
        <v>1148</v>
      </c>
      <c r="M67" s="116">
        <v>1</v>
      </c>
      <c r="N67" s="122" t="s">
        <v>27</v>
      </c>
      <c r="O67" s="122" t="s">
        <v>1148</v>
      </c>
      <c r="P67" s="78"/>
    </row>
    <row r="68" spans="1:16" s="7" customFormat="1" ht="24.75" customHeight="1" outlineLevel="1" x14ac:dyDescent="0.25">
      <c r="A68" s="142">
        <v>21</v>
      </c>
      <c r="B68" s="120" t="s">
        <v>2676</v>
      </c>
      <c r="C68" s="122" t="s">
        <v>31</v>
      </c>
      <c r="D68" s="63">
        <v>468</v>
      </c>
      <c r="E68" s="143">
        <v>41248</v>
      </c>
      <c r="F68" s="143">
        <v>41851</v>
      </c>
      <c r="G68" s="158">
        <f t="shared" si="3"/>
        <v>20.100000000000001</v>
      </c>
      <c r="H68" s="64" t="s">
        <v>2685</v>
      </c>
      <c r="I68" s="119" t="s">
        <v>163</v>
      </c>
      <c r="J68" s="119" t="s">
        <v>183</v>
      </c>
      <c r="K68" s="66">
        <v>504350073</v>
      </c>
      <c r="L68" s="122" t="s">
        <v>1148</v>
      </c>
      <c r="M68" s="116">
        <v>1</v>
      </c>
      <c r="N68" s="122" t="s">
        <v>27</v>
      </c>
      <c r="O68" s="122" t="s">
        <v>1148</v>
      </c>
      <c r="P68" s="78"/>
    </row>
    <row r="69" spans="1:16" s="7" customFormat="1" ht="24.75" customHeight="1" outlineLevel="1" x14ac:dyDescent="0.25">
      <c r="A69" s="142">
        <v>22</v>
      </c>
      <c r="B69" s="120" t="s">
        <v>2676</v>
      </c>
      <c r="C69" s="122" t="s">
        <v>31</v>
      </c>
      <c r="D69" s="63">
        <v>124</v>
      </c>
      <c r="E69" s="143">
        <v>40926</v>
      </c>
      <c r="F69" s="143">
        <v>41090</v>
      </c>
      <c r="G69" s="158">
        <f t="shared" si="3"/>
        <v>5.4666666666666668</v>
      </c>
      <c r="H69" s="64" t="s">
        <v>2686</v>
      </c>
      <c r="I69" s="119" t="s">
        <v>163</v>
      </c>
      <c r="J69" s="119" t="s">
        <v>183</v>
      </c>
      <c r="K69" s="66">
        <v>126026875</v>
      </c>
      <c r="L69" s="122" t="s">
        <v>1148</v>
      </c>
      <c r="M69" s="116">
        <v>1</v>
      </c>
      <c r="N69" s="122" t="s">
        <v>27</v>
      </c>
      <c r="O69" s="65" t="s">
        <v>1148</v>
      </c>
      <c r="P69" s="78"/>
    </row>
    <row r="70" spans="1:16" s="7" customFormat="1" ht="24.75" customHeight="1" outlineLevel="1" x14ac:dyDescent="0.25">
      <c r="A70" s="142">
        <v>23</v>
      </c>
      <c r="B70" s="120" t="s">
        <v>2676</v>
      </c>
      <c r="C70" s="122" t="s">
        <v>31</v>
      </c>
      <c r="D70" s="63">
        <v>123</v>
      </c>
      <c r="E70" s="143">
        <v>40926</v>
      </c>
      <c r="F70" s="143">
        <v>41090</v>
      </c>
      <c r="G70" s="158">
        <f t="shared" si="3"/>
        <v>5.4666666666666668</v>
      </c>
      <c r="H70" s="64" t="s">
        <v>2686</v>
      </c>
      <c r="I70" s="119" t="s">
        <v>163</v>
      </c>
      <c r="J70" s="119" t="s">
        <v>183</v>
      </c>
      <c r="K70" s="66">
        <v>94885706</v>
      </c>
      <c r="L70" s="122" t="s">
        <v>1148</v>
      </c>
      <c r="M70" s="116">
        <v>1</v>
      </c>
      <c r="N70" s="122" t="s">
        <v>27</v>
      </c>
      <c r="O70" s="65" t="s">
        <v>1148</v>
      </c>
      <c r="P70" s="78"/>
    </row>
    <row r="71" spans="1:16" s="7" customFormat="1" ht="24.75" customHeight="1" outlineLevel="1" x14ac:dyDescent="0.25">
      <c r="A71" s="142">
        <v>24</v>
      </c>
      <c r="B71" s="120" t="s">
        <v>2676</v>
      </c>
      <c r="C71" s="122" t="s">
        <v>31</v>
      </c>
      <c r="D71" s="63">
        <v>122</v>
      </c>
      <c r="E71" s="143">
        <v>40926</v>
      </c>
      <c r="F71" s="143">
        <v>41090</v>
      </c>
      <c r="G71" s="158">
        <f t="shared" si="3"/>
        <v>5.4666666666666668</v>
      </c>
      <c r="H71" s="64" t="s">
        <v>2686</v>
      </c>
      <c r="I71" s="119" t="s">
        <v>163</v>
      </c>
      <c r="J71" s="119" t="s">
        <v>183</v>
      </c>
      <c r="K71" s="66">
        <v>114384921</v>
      </c>
      <c r="L71" s="122" t="s">
        <v>1148</v>
      </c>
      <c r="M71" s="116">
        <v>1</v>
      </c>
      <c r="N71" s="122" t="s">
        <v>27</v>
      </c>
      <c r="O71" s="65" t="s">
        <v>1148</v>
      </c>
      <c r="P71" s="78"/>
    </row>
    <row r="72" spans="1:16" s="7" customFormat="1" ht="24.75" customHeight="1" outlineLevel="1" x14ac:dyDescent="0.25">
      <c r="A72" s="142">
        <v>25</v>
      </c>
      <c r="B72" s="120" t="s">
        <v>2676</v>
      </c>
      <c r="C72" s="122" t="s">
        <v>31</v>
      </c>
      <c r="D72" s="63">
        <v>360</v>
      </c>
      <c r="E72" s="143">
        <v>41087</v>
      </c>
      <c r="F72" s="143">
        <v>41274</v>
      </c>
      <c r="G72" s="158">
        <f t="shared" si="3"/>
        <v>6.2333333333333334</v>
      </c>
      <c r="H72" s="64" t="s">
        <v>2687</v>
      </c>
      <c r="I72" s="119" t="s">
        <v>163</v>
      </c>
      <c r="J72" s="119" t="s">
        <v>183</v>
      </c>
      <c r="K72" s="66">
        <v>125056120</v>
      </c>
      <c r="L72" s="122" t="s">
        <v>1148</v>
      </c>
      <c r="M72" s="116">
        <v>1</v>
      </c>
      <c r="N72" s="122" t="s">
        <v>27</v>
      </c>
      <c r="O72" s="122" t="s">
        <v>1148</v>
      </c>
      <c r="P72" s="78"/>
    </row>
    <row r="73" spans="1:16" s="7" customFormat="1" ht="24.75" customHeight="1" outlineLevel="1" x14ac:dyDescent="0.25">
      <c r="A73" s="142">
        <v>26</v>
      </c>
      <c r="B73" s="120" t="s">
        <v>2676</v>
      </c>
      <c r="C73" s="122" t="s">
        <v>31</v>
      </c>
      <c r="D73" s="63">
        <v>353</v>
      </c>
      <c r="E73" s="143">
        <v>41087</v>
      </c>
      <c r="F73" s="143">
        <v>41274</v>
      </c>
      <c r="G73" s="158">
        <f t="shared" si="3"/>
        <v>6.2333333333333334</v>
      </c>
      <c r="H73" s="64" t="s">
        <v>2687</v>
      </c>
      <c r="I73" s="119" t="s">
        <v>163</v>
      </c>
      <c r="J73" s="119" t="s">
        <v>183</v>
      </c>
      <c r="K73" s="66">
        <v>93726840</v>
      </c>
      <c r="L73" s="122" t="s">
        <v>1148</v>
      </c>
      <c r="M73" s="116">
        <v>1</v>
      </c>
      <c r="N73" s="122" t="s">
        <v>27</v>
      </c>
      <c r="O73" s="122" t="s">
        <v>1148</v>
      </c>
      <c r="P73" s="78"/>
    </row>
    <row r="74" spans="1:16" s="7" customFormat="1" ht="24.75" customHeight="1" outlineLevel="1" x14ac:dyDescent="0.25">
      <c r="A74" s="142">
        <v>27</v>
      </c>
      <c r="B74" s="120" t="s">
        <v>2676</v>
      </c>
      <c r="C74" s="122" t="s">
        <v>31</v>
      </c>
      <c r="D74" s="63">
        <v>352</v>
      </c>
      <c r="E74" s="143">
        <v>41087</v>
      </c>
      <c r="F74" s="143">
        <v>41274</v>
      </c>
      <c r="G74" s="158">
        <f t="shared" si="3"/>
        <v>6.2333333333333334</v>
      </c>
      <c r="H74" s="64" t="s">
        <v>2687</v>
      </c>
      <c r="I74" s="119" t="s">
        <v>163</v>
      </c>
      <c r="J74" s="119" t="s">
        <v>183</v>
      </c>
      <c r="K74" s="66">
        <v>114246055</v>
      </c>
      <c r="L74" s="122" t="s">
        <v>1148</v>
      </c>
      <c r="M74" s="116">
        <v>1</v>
      </c>
      <c r="N74" s="122" t="s">
        <v>27</v>
      </c>
      <c r="O74" s="122" t="s">
        <v>1148</v>
      </c>
      <c r="P74" s="78"/>
    </row>
    <row r="75" spans="1:16" s="7" customFormat="1" ht="24.75" customHeight="1" outlineLevel="1" x14ac:dyDescent="0.25">
      <c r="A75" s="142">
        <v>28</v>
      </c>
      <c r="B75" s="120" t="s">
        <v>2676</v>
      </c>
      <c r="C75" s="122" t="s">
        <v>31</v>
      </c>
      <c r="D75" s="63" t="s">
        <v>2704</v>
      </c>
      <c r="E75" s="143">
        <v>40557</v>
      </c>
      <c r="F75" s="143">
        <v>40908</v>
      </c>
      <c r="G75" s="158">
        <f t="shared" si="3"/>
        <v>11.7</v>
      </c>
      <c r="H75" s="64" t="s">
        <v>2686</v>
      </c>
      <c r="I75" s="119" t="s">
        <v>163</v>
      </c>
      <c r="J75" s="119" t="s">
        <v>183</v>
      </c>
      <c r="K75" s="66">
        <v>180178688</v>
      </c>
      <c r="L75" s="122" t="s">
        <v>1148</v>
      </c>
      <c r="M75" s="116">
        <v>1</v>
      </c>
      <c r="N75" s="122" t="s">
        <v>27</v>
      </c>
      <c r="O75" s="122" t="s">
        <v>1148</v>
      </c>
      <c r="P75" s="78"/>
    </row>
    <row r="76" spans="1:16" s="7" customFormat="1" ht="24.75" customHeight="1" outlineLevel="1" x14ac:dyDescent="0.25">
      <c r="A76" s="142">
        <v>29</v>
      </c>
      <c r="B76" s="120" t="s">
        <v>2676</v>
      </c>
      <c r="C76" s="122" t="s">
        <v>31</v>
      </c>
      <c r="D76" s="63" t="s">
        <v>2705</v>
      </c>
      <c r="E76" s="143">
        <v>40557</v>
      </c>
      <c r="F76" s="143">
        <v>40908</v>
      </c>
      <c r="G76" s="158">
        <f t="shared" si="3"/>
        <v>11.7</v>
      </c>
      <c r="H76" s="64" t="s">
        <v>2686</v>
      </c>
      <c r="I76" s="119" t="s">
        <v>163</v>
      </c>
      <c r="J76" s="119" t="s">
        <v>183</v>
      </c>
      <c r="K76" s="66">
        <v>217681829</v>
      </c>
      <c r="L76" s="122" t="s">
        <v>1148</v>
      </c>
      <c r="M76" s="116">
        <v>1</v>
      </c>
      <c r="N76" s="122" t="s">
        <v>27</v>
      </c>
      <c r="O76" s="122" t="s">
        <v>1148</v>
      </c>
      <c r="P76" s="78"/>
    </row>
    <row r="77" spans="1:16" s="7" customFormat="1" ht="24.75" customHeight="1" outlineLevel="1" x14ac:dyDescent="0.25">
      <c r="A77" s="142">
        <v>30</v>
      </c>
      <c r="B77" s="120" t="s">
        <v>2676</v>
      </c>
      <c r="C77" s="122" t="s">
        <v>31</v>
      </c>
      <c r="D77" s="63" t="s">
        <v>2706</v>
      </c>
      <c r="E77" s="143">
        <v>40557</v>
      </c>
      <c r="F77" s="143">
        <v>40908</v>
      </c>
      <c r="G77" s="158">
        <f t="shared" si="3"/>
        <v>11.7</v>
      </c>
      <c r="H77" s="64" t="s">
        <v>2686</v>
      </c>
      <c r="I77" s="119" t="s">
        <v>163</v>
      </c>
      <c r="J77" s="119" t="s">
        <v>183</v>
      </c>
      <c r="K77" s="66">
        <v>24043477</v>
      </c>
      <c r="L77" s="122" t="s">
        <v>1148</v>
      </c>
      <c r="M77" s="116">
        <v>1</v>
      </c>
      <c r="N77" s="122" t="s">
        <v>27</v>
      </c>
      <c r="O77" s="122" t="s">
        <v>1148</v>
      </c>
      <c r="P77" s="78"/>
    </row>
    <row r="78" spans="1:16" s="7" customFormat="1" ht="24.75" customHeight="1" outlineLevel="1" x14ac:dyDescent="0.25">
      <c r="A78" s="142">
        <v>31</v>
      </c>
      <c r="B78" s="120" t="s">
        <v>2676</v>
      </c>
      <c r="C78" s="122" t="s">
        <v>31</v>
      </c>
      <c r="D78" s="63">
        <v>17</v>
      </c>
      <c r="E78" s="143">
        <v>40182</v>
      </c>
      <c r="F78" s="143">
        <v>40543</v>
      </c>
      <c r="G78" s="158">
        <f t="shared" si="3"/>
        <v>12.033333333333333</v>
      </c>
      <c r="H78" s="64" t="s">
        <v>2686</v>
      </c>
      <c r="I78" s="119" t="s">
        <v>163</v>
      </c>
      <c r="J78" s="119" t="s">
        <v>183</v>
      </c>
      <c r="K78" s="66">
        <v>174918447</v>
      </c>
      <c r="L78" s="122" t="s">
        <v>1148</v>
      </c>
      <c r="M78" s="116">
        <v>1</v>
      </c>
      <c r="N78" s="122" t="s">
        <v>27</v>
      </c>
      <c r="O78" s="122" t="s">
        <v>1148</v>
      </c>
      <c r="P78" s="78"/>
    </row>
    <row r="79" spans="1:16" s="7" customFormat="1" ht="24.75" customHeight="1" outlineLevel="1" x14ac:dyDescent="0.25">
      <c r="A79" s="142">
        <v>32</v>
      </c>
      <c r="B79" s="120" t="s">
        <v>2676</v>
      </c>
      <c r="C79" s="122" t="s">
        <v>31</v>
      </c>
      <c r="D79" s="63">
        <v>16</v>
      </c>
      <c r="E79" s="143">
        <v>40182</v>
      </c>
      <c r="F79" s="143">
        <v>40543</v>
      </c>
      <c r="G79" s="158">
        <f t="shared" si="3"/>
        <v>12.033333333333333</v>
      </c>
      <c r="H79" s="64" t="s">
        <v>2686</v>
      </c>
      <c r="I79" s="119" t="s">
        <v>163</v>
      </c>
      <c r="J79" s="119" t="s">
        <v>183</v>
      </c>
      <c r="K79" s="66">
        <v>211335878</v>
      </c>
      <c r="L79" s="122" t="s">
        <v>1148</v>
      </c>
      <c r="M79" s="116">
        <v>1</v>
      </c>
      <c r="N79" s="122" t="s">
        <v>27</v>
      </c>
      <c r="O79" s="122" t="s">
        <v>1148</v>
      </c>
      <c r="P79" s="78"/>
    </row>
    <row r="80" spans="1:16" s="7" customFormat="1" ht="24.75" customHeight="1" outlineLevel="1" x14ac:dyDescent="0.25">
      <c r="A80" s="142">
        <v>33</v>
      </c>
      <c r="B80" s="120" t="s">
        <v>2676</v>
      </c>
      <c r="C80" s="122" t="s">
        <v>31</v>
      </c>
      <c r="D80" s="63">
        <v>15</v>
      </c>
      <c r="E80" s="143">
        <v>40182</v>
      </c>
      <c r="F80" s="143">
        <v>40543</v>
      </c>
      <c r="G80" s="158">
        <f t="shared" si="3"/>
        <v>12.033333333333333</v>
      </c>
      <c r="H80" s="64" t="s">
        <v>2686</v>
      </c>
      <c r="I80" s="119" t="s">
        <v>163</v>
      </c>
      <c r="J80" s="119" t="s">
        <v>183</v>
      </c>
      <c r="K80" s="66">
        <v>233430132</v>
      </c>
      <c r="L80" s="122" t="s">
        <v>1148</v>
      </c>
      <c r="M80" s="116">
        <v>1</v>
      </c>
      <c r="N80" s="122" t="s">
        <v>27</v>
      </c>
      <c r="O80" s="122" t="s">
        <v>1148</v>
      </c>
      <c r="P80" s="78"/>
    </row>
    <row r="81" spans="1:16" s="7" customFormat="1" ht="24.75" customHeight="1" outlineLevel="1" x14ac:dyDescent="0.25">
      <c r="A81" s="142">
        <v>34</v>
      </c>
      <c r="B81" s="120" t="s">
        <v>2676</v>
      </c>
      <c r="C81" s="122" t="s">
        <v>31</v>
      </c>
      <c r="D81" s="63">
        <v>5</v>
      </c>
      <c r="E81" s="143">
        <v>39832</v>
      </c>
      <c r="F81" s="143">
        <v>40178</v>
      </c>
      <c r="G81" s="158">
        <f t="shared" si="3"/>
        <v>11.533333333333333</v>
      </c>
      <c r="H81" s="64" t="s">
        <v>2688</v>
      </c>
      <c r="I81" s="119" t="s">
        <v>163</v>
      </c>
      <c r="J81" s="119" t="s">
        <v>183</v>
      </c>
      <c r="K81" s="66">
        <v>167978359</v>
      </c>
      <c r="L81" s="122" t="s">
        <v>1148</v>
      </c>
      <c r="M81" s="116">
        <v>1</v>
      </c>
      <c r="N81" s="122" t="s">
        <v>27</v>
      </c>
      <c r="O81" s="122" t="s">
        <v>1148</v>
      </c>
      <c r="P81" s="78"/>
    </row>
    <row r="82" spans="1:16" s="7" customFormat="1" ht="24.75" customHeight="1" outlineLevel="1" x14ac:dyDescent="0.25">
      <c r="A82" s="142">
        <v>35</v>
      </c>
      <c r="B82" s="120" t="s">
        <v>2676</v>
      </c>
      <c r="C82" s="122" t="s">
        <v>31</v>
      </c>
      <c r="D82" s="63">
        <v>4</v>
      </c>
      <c r="E82" s="143">
        <v>39832</v>
      </c>
      <c r="F82" s="143">
        <v>40178</v>
      </c>
      <c r="G82" s="158">
        <f t="shared" si="3"/>
        <v>11.533333333333333</v>
      </c>
      <c r="H82" s="64" t="s">
        <v>2688</v>
      </c>
      <c r="I82" s="119" t="s">
        <v>163</v>
      </c>
      <c r="J82" s="119" t="s">
        <v>183</v>
      </c>
      <c r="K82" s="66">
        <v>202944657</v>
      </c>
      <c r="L82" s="122" t="s">
        <v>1148</v>
      </c>
      <c r="M82" s="116">
        <v>1</v>
      </c>
      <c r="N82" s="122" t="s">
        <v>27</v>
      </c>
      <c r="O82" s="122" t="s">
        <v>1148</v>
      </c>
      <c r="P82" s="78"/>
    </row>
    <row r="83" spans="1:16" s="7" customFormat="1" ht="24.75" customHeight="1" outlineLevel="1" x14ac:dyDescent="0.25">
      <c r="A83" s="142">
        <v>36</v>
      </c>
      <c r="B83" s="120" t="s">
        <v>2676</v>
      </c>
      <c r="C83" s="122" t="s">
        <v>31</v>
      </c>
      <c r="D83" s="63">
        <v>3</v>
      </c>
      <c r="E83" s="143">
        <v>39832</v>
      </c>
      <c r="F83" s="143">
        <v>40178</v>
      </c>
      <c r="G83" s="158">
        <f t="shared" si="3"/>
        <v>11.533333333333333</v>
      </c>
      <c r="H83" s="64" t="s">
        <v>2688</v>
      </c>
      <c r="I83" s="119" t="s">
        <v>163</v>
      </c>
      <c r="J83" s="119" t="s">
        <v>183</v>
      </c>
      <c r="K83" s="66">
        <v>224160036</v>
      </c>
      <c r="L83" s="122" t="s">
        <v>1148</v>
      </c>
      <c r="M83" s="116">
        <v>1</v>
      </c>
      <c r="N83" s="122" t="s">
        <v>27</v>
      </c>
      <c r="O83" s="122" t="s">
        <v>1148</v>
      </c>
      <c r="P83" s="78"/>
    </row>
    <row r="84" spans="1:16" s="7" customFormat="1" ht="24.75" customHeight="1" outlineLevel="1" x14ac:dyDescent="0.25">
      <c r="A84" s="142">
        <v>37</v>
      </c>
      <c r="B84" s="120" t="s">
        <v>2676</v>
      </c>
      <c r="C84" s="122" t="s">
        <v>31</v>
      </c>
      <c r="D84" s="63" t="s">
        <v>2707</v>
      </c>
      <c r="E84" s="143">
        <v>39449</v>
      </c>
      <c r="F84" s="143">
        <v>39813</v>
      </c>
      <c r="G84" s="158">
        <f t="shared" si="3"/>
        <v>12.133333333333333</v>
      </c>
      <c r="H84" s="64" t="s">
        <v>2688</v>
      </c>
      <c r="I84" s="119" t="s">
        <v>163</v>
      </c>
      <c r="J84" s="119" t="s">
        <v>183</v>
      </c>
      <c r="K84" s="66">
        <v>160534574</v>
      </c>
      <c r="L84" s="122" t="s">
        <v>1148</v>
      </c>
      <c r="M84" s="116">
        <v>1</v>
      </c>
      <c r="N84" s="122" t="s">
        <v>27</v>
      </c>
      <c r="O84" s="122" t="s">
        <v>1148</v>
      </c>
      <c r="P84" s="78"/>
    </row>
    <row r="85" spans="1:16" s="7" customFormat="1" ht="24.75" customHeight="1" outlineLevel="1" x14ac:dyDescent="0.25">
      <c r="A85" s="142">
        <v>38</v>
      </c>
      <c r="B85" s="120" t="s">
        <v>2676</v>
      </c>
      <c r="C85" s="122" t="s">
        <v>31</v>
      </c>
      <c r="D85" s="63" t="s">
        <v>2677</v>
      </c>
      <c r="E85" s="143">
        <v>39449</v>
      </c>
      <c r="F85" s="143">
        <v>39813</v>
      </c>
      <c r="G85" s="158">
        <f t="shared" si="3"/>
        <v>12.133333333333333</v>
      </c>
      <c r="H85" s="64" t="s">
        <v>2688</v>
      </c>
      <c r="I85" s="119" t="s">
        <v>163</v>
      </c>
      <c r="J85" s="119" t="s">
        <v>183</v>
      </c>
      <c r="K85" s="66">
        <v>214215107</v>
      </c>
      <c r="L85" s="122" t="s">
        <v>1148</v>
      </c>
      <c r="M85" s="116">
        <v>1</v>
      </c>
      <c r="N85" s="122" t="s">
        <v>27</v>
      </c>
      <c r="O85" s="122" t="s">
        <v>1148</v>
      </c>
      <c r="P85" s="78"/>
    </row>
    <row r="86" spans="1:16" s="7" customFormat="1" ht="24.75" customHeight="1" outlineLevel="1" x14ac:dyDescent="0.25">
      <c r="A86" s="142">
        <v>39</v>
      </c>
      <c r="B86" s="120" t="s">
        <v>2676</v>
      </c>
      <c r="C86" s="122" t="s">
        <v>31</v>
      </c>
      <c r="D86" s="63" t="s">
        <v>2708</v>
      </c>
      <c r="E86" s="143">
        <v>39449</v>
      </c>
      <c r="F86" s="143">
        <v>39813</v>
      </c>
      <c r="G86" s="158">
        <f t="shared" si="3"/>
        <v>12.133333333333333</v>
      </c>
      <c r="H86" s="64" t="s">
        <v>2688</v>
      </c>
      <c r="I86" s="119" t="s">
        <v>163</v>
      </c>
      <c r="J86" s="119" t="s">
        <v>183</v>
      </c>
      <c r="K86" s="66">
        <v>193945115</v>
      </c>
      <c r="L86" s="122" t="s">
        <v>1148</v>
      </c>
      <c r="M86" s="116">
        <v>1</v>
      </c>
      <c r="N86" s="122" t="s">
        <v>27</v>
      </c>
      <c r="O86" s="122" t="s">
        <v>1148</v>
      </c>
      <c r="P86" s="78"/>
    </row>
    <row r="87" spans="1:16" s="7" customFormat="1" ht="24.75" customHeight="1" outlineLevel="1" x14ac:dyDescent="0.25">
      <c r="A87" s="142">
        <v>40</v>
      </c>
      <c r="B87" s="120" t="s">
        <v>2676</v>
      </c>
      <c r="C87" s="122" t="s">
        <v>31</v>
      </c>
      <c r="D87" s="63" t="s">
        <v>2707</v>
      </c>
      <c r="E87" s="143">
        <v>39086</v>
      </c>
      <c r="F87" s="143">
        <v>39447</v>
      </c>
      <c r="G87" s="158">
        <f t="shared" si="3"/>
        <v>12.033333333333333</v>
      </c>
      <c r="H87" s="64" t="s">
        <v>2689</v>
      </c>
      <c r="I87" s="119" t="s">
        <v>163</v>
      </c>
      <c r="J87" s="119" t="s">
        <v>183</v>
      </c>
      <c r="K87" s="66">
        <v>140789300</v>
      </c>
      <c r="L87" s="122" t="s">
        <v>1148</v>
      </c>
      <c r="M87" s="116">
        <v>1</v>
      </c>
      <c r="N87" s="122" t="s">
        <v>27</v>
      </c>
      <c r="O87" s="122" t="s">
        <v>1148</v>
      </c>
      <c r="P87" s="78"/>
    </row>
    <row r="88" spans="1:16" s="7" customFormat="1" ht="24.75" customHeight="1" outlineLevel="1" x14ac:dyDescent="0.25">
      <c r="A88" s="142">
        <v>41</v>
      </c>
      <c r="B88" s="120" t="s">
        <v>2676</v>
      </c>
      <c r="C88" s="122" t="s">
        <v>31</v>
      </c>
      <c r="D88" s="63" t="s">
        <v>2677</v>
      </c>
      <c r="E88" s="143">
        <v>39086</v>
      </c>
      <c r="F88" s="143">
        <v>39447</v>
      </c>
      <c r="G88" s="158">
        <f t="shared" si="3"/>
        <v>12.033333333333333</v>
      </c>
      <c r="H88" s="64" t="s">
        <v>2689</v>
      </c>
      <c r="I88" s="119" t="s">
        <v>163</v>
      </c>
      <c r="J88" s="119" t="s">
        <v>183</v>
      </c>
      <c r="K88" s="66">
        <v>192552820</v>
      </c>
      <c r="L88" s="122" t="s">
        <v>1148</v>
      </c>
      <c r="M88" s="116">
        <v>1</v>
      </c>
      <c r="N88" s="122" t="s">
        <v>27</v>
      </c>
      <c r="O88" s="122" t="s">
        <v>1148</v>
      </c>
      <c r="P88" s="78"/>
    </row>
    <row r="89" spans="1:16" s="7" customFormat="1" ht="24.75" customHeight="1" outlineLevel="1" x14ac:dyDescent="0.25">
      <c r="A89" s="142">
        <v>42</v>
      </c>
      <c r="B89" s="120" t="s">
        <v>2676</v>
      </c>
      <c r="C89" s="122" t="s">
        <v>31</v>
      </c>
      <c r="D89" s="63" t="s">
        <v>2708</v>
      </c>
      <c r="E89" s="143">
        <v>39086</v>
      </c>
      <c r="F89" s="143">
        <v>39447</v>
      </c>
      <c r="G89" s="158">
        <f t="shared" si="3"/>
        <v>12.033333333333333</v>
      </c>
      <c r="H89" s="64" t="s">
        <v>2689</v>
      </c>
      <c r="I89" s="119" t="s">
        <v>163</v>
      </c>
      <c r="J89" s="119" t="s">
        <v>183</v>
      </c>
      <c r="K89" s="66">
        <v>170106580</v>
      </c>
      <c r="L89" s="122" t="s">
        <v>1148</v>
      </c>
      <c r="M89" s="116">
        <v>1</v>
      </c>
      <c r="N89" s="122" t="s">
        <v>27</v>
      </c>
      <c r="O89" s="122" t="s">
        <v>1148</v>
      </c>
      <c r="P89" s="78"/>
    </row>
    <row r="90" spans="1:16" s="7" customFormat="1" ht="24.75" customHeight="1" outlineLevel="1" x14ac:dyDescent="0.25">
      <c r="A90" s="142">
        <v>43</v>
      </c>
      <c r="B90" s="120" t="s">
        <v>2676</v>
      </c>
      <c r="C90" s="122" t="s">
        <v>31</v>
      </c>
      <c r="D90" s="63" t="s">
        <v>2709</v>
      </c>
      <c r="E90" s="143">
        <v>38719</v>
      </c>
      <c r="F90" s="143">
        <v>39082</v>
      </c>
      <c r="G90" s="158">
        <f t="shared" si="3"/>
        <v>12.1</v>
      </c>
      <c r="H90" s="64" t="s">
        <v>2689</v>
      </c>
      <c r="I90" s="119" t="s">
        <v>163</v>
      </c>
      <c r="J90" s="119" t="s">
        <v>183</v>
      </c>
      <c r="K90" s="66">
        <v>135394398</v>
      </c>
      <c r="L90" s="122" t="s">
        <v>1148</v>
      </c>
      <c r="M90" s="116">
        <v>1</v>
      </c>
      <c r="N90" s="122" t="s">
        <v>27</v>
      </c>
      <c r="O90" s="122" t="s">
        <v>1148</v>
      </c>
      <c r="P90" s="78"/>
    </row>
    <row r="91" spans="1:16" s="7" customFormat="1" ht="24.75" customHeight="1" outlineLevel="1" x14ac:dyDescent="0.25">
      <c r="A91" s="141">
        <v>44</v>
      </c>
      <c r="B91" s="120" t="s">
        <v>2676</v>
      </c>
      <c r="C91" s="122" t="s">
        <v>31</v>
      </c>
      <c r="D91" s="119" t="s">
        <v>2703</v>
      </c>
      <c r="E91" s="143">
        <v>38719</v>
      </c>
      <c r="F91" s="143">
        <v>39082</v>
      </c>
      <c r="G91" s="158">
        <f t="shared" si="3"/>
        <v>12.1</v>
      </c>
      <c r="H91" s="120" t="s">
        <v>2689</v>
      </c>
      <c r="I91" s="119" t="s">
        <v>163</v>
      </c>
      <c r="J91" s="119" t="s">
        <v>183</v>
      </c>
      <c r="K91" s="121">
        <v>185147948</v>
      </c>
      <c r="L91" s="122" t="s">
        <v>1148</v>
      </c>
      <c r="M91" s="116">
        <v>1</v>
      </c>
      <c r="N91" s="122" t="s">
        <v>27</v>
      </c>
      <c r="O91" s="122" t="s">
        <v>1148</v>
      </c>
      <c r="P91" s="78"/>
    </row>
    <row r="92" spans="1:16" s="7" customFormat="1" ht="24.75" customHeight="1" outlineLevel="1" x14ac:dyDescent="0.25">
      <c r="A92" s="141">
        <v>45</v>
      </c>
      <c r="B92" s="120" t="s">
        <v>2676</v>
      </c>
      <c r="C92" s="122" t="s">
        <v>31</v>
      </c>
      <c r="D92" s="119" t="s">
        <v>2710</v>
      </c>
      <c r="E92" s="143">
        <v>38719</v>
      </c>
      <c r="F92" s="143">
        <v>39082</v>
      </c>
      <c r="G92" s="158">
        <f t="shared" si="3"/>
        <v>12.1</v>
      </c>
      <c r="H92" s="120" t="s">
        <v>2689</v>
      </c>
      <c r="I92" s="119" t="s">
        <v>163</v>
      </c>
      <c r="J92" s="119" t="s">
        <v>183</v>
      </c>
      <c r="K92" s="121">
        <v>163564045</v>
      </c>
      <c r="L92" s="122" t="s">
        <v>1148</v>
      </c>
      <c r="M92" s="116">
        <v>1</v>
      </c>
      <c r="N92" s="122" t="s">
        <v>27</v>
      </c>
      <c r="O92" s="122" t="s">
        <v>1148</v>
      </c>
      <c r="P92" s="78"/>
    </row>
    <row r="93" spans="1:16" s="7" customFormat="1" ht="24.75" customHeight="1" outlineLevel="1" x14ac:dyDescent="0.25">
      <c r="A93" s="141">
        <v>46</v>
      </c>
      <c r="B93" s="120" t="s">
        <v>2676</v>
      </c>
      <c r="C93" s="122" t="s">
        <v>31</v>
      </c>
      <c r="D93" s="119" t="s">
        <v>2709</v>
      </c>
      <c r="E93" s="143">
        <v>38364</v>
      </c>
      <c r="F93" s="143">
        <v>38717</v>
      </c>
      <c r="G93" s="158">
        <f t="shared" si="3"/>
        <v>11.766666666666667</v>
      </c>
      <c r="H93" s="120" t="s">
        <v>2690</v>
      </c>
      <c r="I93" s="119" t="s">
        <v>163</v>
      </c>
      <c r="J93" s="119" t="s">
        <v>183</v>
      </c>
      <c r="K93" s="121">
        <v>133116943</v>
      </c>
      <c r="L93" s="122" t="s">
        <v>1148</v>
      </c>
      <c r="M93" s="116">
        <v>1</v>
      </c>
      <c r="N93" s="122" t="s">
        <v>27</v>
      </c>
      <c r="O93" s="122" t="s">
        <v>1148</v>
      </c>
      <c r="P93" s="78"/>
    </row>
    <row r="94" spans="1:16" s="7" customFormat="1" ht="24.75" customHeight="1" outlineLevel="1" x14ac:dyDescent="0.25">
      <c r="A94" s="141">
        <v>47</v>
      </c>
      <c r="B94" s="120" t="s">
        <v>2676</v>
      </c>
      <c r="C94" s="122" t="s">
        <v>31</v>
      </c>
      <c r="D94" s="119" t="s">
        <v>2703</v>
      </c>
      <c r="E94" s="143">
        <v>38364</v>
      </c>
      <c r="F94" s="143">
        <v>38717</v>
      </c>
      <c r="G94" s="158">
        <f t="shared" si="3"/>
        <v>11.766666666666667</v>
      </c>
      <c r="H94" s="120" t="s">
        <v>2690</v>
      </c>
      <c r="I94" s="119" t="s">
        <v>163</v>
      </c>
      <c r="J94" s="119" t="s">
        <v>183</v>
      </c>
      <c r="K94" s="121">
        <v>175647423</v>
      </c>
      <c r="L94" s="122" t="s">
        <v>1148</v>
      </c>
      <c r="M94" s="116">
        <v>1</v>
      </c>
      <c r="N94" s="122" t="s">
        <v>27</v>
      </c>
      <c r="O94" s="122" t="s">
        <v>1148</v>
      </c>
      <c r="P94" s="78"/>
    </row>
    <row r="95" spans="1:16" s="7" customFormat="1" ht="24.75" customHeight="1" outlineLevel="1" x14ac:dyDescent="0.25">
      <c r="A95" s="142">
        <v>48</v>
      </c>
      <c r="B95" s="120" t="s">
        <v>2676</v>
      </c>
      <c r="C95" s="122" t="s">
        <v>31</v>
      </c>
      <c r="D95" s="119" t="s">
        <v>2710</v>
      </c>
      <c r="E95" s="143">
        <v>38364</v>
      </c>
      <c r="F95" s="143">
        <v>38717</v>
      </c>
      <c r="G95" s="158">
        <f t="shared" si="3"/>
        <v>11.766666666666667</v>
      </c>
      <c r="H95" s="120" t="s">
        <v>2690</v>
      </c>
      <c r="I95" s="119" t="s">
        <v>163</v>
      </c>
      <c r="J95" s="119" t="s">
        <v>183</v>
      </c>
      <c r="K95" s="121">
        <v>155169331</v>
      </c>
      <c r="L95" s="122" t="s">
        <v>1148</v>
      </c>
      <c r="M95" s="116">
        <v>1</v>
      </c>
      <c r="N95" s="122" t="s">
        <v>27</v>
      </c>
      <c r="O95" s="122" t="s">
        <v>1148</v>
      </c>
      <c r="P95" s="78"/>
    </row>
    <row r="96" spans="1:16" s="7" customFormat="1" ht="24.75" customHeight="1" outlineLevel="1" x14ac:dyDescent="0.25">
      <c r="A96" s="142">
        <v>49</v>
      </c>
      <c r="B96" s="120" t="s">
        <v>2676</v>
      </c>
      <c r="C96" s="122" t="s">
        <v>31</v>
      </c>
      <c r="D96" s="119" t="s">
        <v>2711</v>
      </c>
      <c r="E96" s="143">
        <v>38013</v>
      </c>
      <c r="F96" s="143">
        <v>38352</v>
      </c>
      <c r="G96" s="158">
        <f t="shared" si="3"/>
        <v>11.3</v>
      </c>
      <c r="H96" s="120" t="s">
        <v>2690</v>
      </c>
      <c r="I96" s="119" t="s">
        <v>163</v>
      </c>
      <c r="J96" s="119" t="s">
        <v>183</v>
      </c>
      <c r="K96" s="121">
        <v>161232181</v>
      </c>
      <c r="L96" s="122" t="s">
        <v>1148</v>
      </c>
      <c r="M96" s="116">
        <v>1</v>
      </c>
      <c r="N96" s="122" t="s">
        <v>27</v>
      </c>
      <c r="O96" s="122" t="s">
        <v>1148</v>
      </c>
      <c r="P96" s="78"/>
    </row>
    <row r="97" spans="1:16" s="7" customFormat="1" ht="24.75" customHeight="1" outlineLevel="1" x14ac:dyDescent="0.25">
      <c r="A97" s="142">
        <v>50</v>
      </c>
      <c r="B97" s="120" t="s">
        <v>2676</v>
      </c>
      <c r="C97" s="122" t="s">
        <v>31</v>
      </c>
      <c r="D97" s="119" t="s">
        <v>2712</v>
      </c>
      <c r="E97" s="143">
        <v>38013</v>
      </c>
      <c r="F97" s="143">
        <v>38352</v>
      </c>
      <c r="G97" s="158">
        <f t="shared" si="3"/>
        <v>11.3</v>
      </c>
      <c r="H97" s="120" t="s">
        <v>2690</v>
      </c>
      <c r="I97" s="119" t="s">
        <v>163</v>
      </c>
      <c r="J97" s="119" t="s">
        <v>183</v>
      </c>
      <c r="K97" s="121">
        <v>139628326</v>
      </c>
      <c r="L97" s="122" t="s">
        <v>1148</v>
      </c>
      <c r="M97" s="116">
        <v>1</v>
      </c>
      <c r="N97" s="122" t="s">
        <v>27</v>
      </c>
      <c r="O97" s="122" t="s">
        <v>1148</v>
      </c>
      <c r="P97" s="78"/>
    </row>
    <row r="98" spans="1:16" s="7" customFormat="1" ht="24.75" customHeight="1" outlineLevel="1" x14ac:dyDescent="0.25">
      <c r="A98" s="142">
        <v>51</v>
      </c>
      <c r="B98" s="120" t="s">
        <v>2676</v>
      </c>
      <c r="C98" s="122" t="s">
        <v>31</v>
      </c>
      <c r="D98" s="119" t="s">
        <v>2713</v>
      </c>
      <c r="E98" s="143">
        <v>38013</v>
      </c>
      <c r="F98" s="143">
        <v>38352</v>
      </c>
      <c r="G98" s="158">
        <f t="shared" si="3"/>
        <v>11.3</v>
      </c>
      <c r="H98" s="120" t="s">
        <v>2690</v>
      </c>
      <c r="I98" s="119" t="s">
        <v>163</v>
      </c>
      <c r="J98" s="119" t="s">
        <v>183</v>
      </c>
      <c r="K98" s="121">
        <v>119939474</v>
      </c>
      <c r="L98" s="122" t="s">
        <v>1148</v>
      </c>
      <c r="M98" s="116">
        <v>1</v>
      </c>
      <c r="N98" s="122" t="s">
        <v>27</v>
      </c>
      <c r="O98" s="122" t="s">
        <v>1148</v>
      </c>
      <c r="P98" s="78"/>
    </row>
    <row r="99" spans="1:16" s="7" customFormat="1" ht="24.75" customHeight="1" outlineLevel="1" x14ac:dyDescent="0.25">
      <c r="A99" s="142">
        <v>52</v>
      </c>
      <c r="B99" s="120" t="s">
        <v>2676</v>
      </c>
      <c r="C99" s="122" t="s">
        <v>31</v>
      </c>
      <c r="D99" s="119">
        <v>131</v>
      </c>
      <c r="E99" s="143">
        <v>37712</v>
      </c>
      <c r="F99" s="143">
        <v>37986</v>
      </c>
      <c r="G99" s="158">
        <f t="shared" si="3"/>
        <v>9.1333333333333329</v>
      </c>
      <c r="H99" s="120" t="s">
        <v>2717</v>
      </c>
      <c r="I99" s="119" t="s">
        <v>163</v>
      </c>
      <c r="J99" s="119" t="s">
        <v>183</v>
      </c>
      <c r="K99" s="121">
        <v>88345612</v>
      </c>
      <c r="L99" s="122" t="s">
        <v>1148</v>
      </c>
      <c r="M99" s="116">
        <v>1</v>
      </c>
      <c r="N99" s="122" t="s">
        <v>27</v>
      </c>
      <c r="O99" s="122" t="s">
        <v>1148</v>
      </c>
      <c r="P99" s="78"/>
    </row>
    <row r="100" spans="1:16" s="7" customFormat="1" ht="24.75" customHeight="1" outlineLevel="1" x14ac:dyDescent="0.25">
      <c r="A100" s="142">
        <v>53</v>
      </c>
      <c r="B100" s="120" t="s">
        <v>2676</v>
      </c>
      <c r="C100" s="122" t="s">
        <v>31</v>
      </c>
      <c r="D100" s="119">
        <v>128</v>
      </c>
      <c r="E100" s="143">
        <v>37712</v>
      </c>
      <c r="F100" s="143">
        <v>37986</v>
      </c>
      <c r="G100" s="158">
        <f t="shared" si="3"/>
        <v>9.1333333333333329</v>
      </c>
      <c r="H100" s="120" t="s">
        <v>2717</v>
      </c>
      <c r="I100" s="119" t="s">
        <v>163</v>
      </c>
      <c r="J100" s="119" t="s">
        <v>183</v>
      </c>
      <c r="K100" s="121">
        <v>121890245</v>
      </c>
      <c r="L100" s="122" t="s">
        <v>1148</v>
      </c>
      <c r="M100" s="116">
        <v>1</v>
      </c>
      <c r="N100" s="122" t="s">
        <v>27</v>
      </c>
      <c r="O100" s="122" t="s">
        <v>1148</v>
      </c>
      <c r="P100" s="78"/>
    </row>
    <row r="101" spans="1:16" s="7" customFormat="1" ht="24.75" customHeight="1" outlineLevel="1" x14ac:dyDescent="0.25">
      <c r="A101" s="142">
        <v>54</v>
      </c>
      <c r="B101" s="120" t="s">
        <v>2676</v>
      </c>
      <c r="C101" s="122" t="s">
        <v>31</v>
      </c>
      <c r="D101" s="175">
        <v>130</v>
      </c>
      <c r="E101" s="143">
        <v>37712</v>
      </c>
      <c r="F101" s="143">
        <v>37986</v>
      </c>
      <c r="G101" s="158">
        <f t="shared" si="3"/>
        <v>9.1333333333333329</v>
      </c>
      <c r="H101" s="120" t="s">
        <v>2717</v>
      </c>
      <c r="I101" s="119" t="s">
        <v>163</v>
      </c>
      <c r="J101" s="119" t="s">
        <v>183</v>
      </c>
      <c r="K101" s="121">
        <v>105532579</v>
      </c>
      <c r="L101" s="122" t="s">
        <v>1148</v>
      </c>
      <c r="M101" s="116">
        <v>1</v>
      </c>
      <c r="N101" s="122" t="s">
        <v>27</v>
      </c>
      <c r="O101" s="122" t="s">
        <v>1148</v>
      </c>
      <c r="P101" s="78"/>
    </row>
    <row r="102" spans="1:16" s="7" customFormat="1" ht="24.75" customHeight="1" outlineLevel="1" x14ac:dyDescent="0.25">
      <c r="A102" s="142">
        <v>55</v>
      </c>
      <c r="B102" s="120" t="s">
        <v>2676</v>
      </c>
      <c r="C102" s="122" t="s">
        <v>31</v>
      </c>
      <c r="D102" s="119" t="s">
        <v>2714</v>
      </c>
      <c r="E102" s="143">
        <v>37258</v>
      </c>
      <c r="F102" s="143">
        <v>37621</v>
      </c>
      <c r="G102" s="158">
        <f t="shared" si="3"/>
        <v>12.1</v>
      </c>
      <c r="H102" s="120" t="s">
        <v>2691</v>
      </c>
      <c r="I102" s="119" t="s">
        <v>163</v>
      </c>
      <c r="J102" s="119" t="s">
        <v>183</v>
      </c>
      <c r="K102" s="121">
        <v>140025026</v>
      </c>
      <c r="L102" s="122" t="s">
        <v>1148</v>
      </c>
      <c r="M102" s="116">
        <v>1</v>
      </c>
      <c r="N102" s="122" t="s">
        <v>27</v>
      </c>
      <c r="O102" s="122" t="s">
        <v>1148</v>
      </c>
      <c r="P102" s="78"/>
    </row>
    <row r="103" spans="1:16" s="7" customFormat="1" ht="24.75" customHeight="1" outlineLevel="1" x14ac:dyDescent="0.25">
      <c r="A103" s="142">
        <v>56</v>
      </c>
      <c r="B103" s="120" t="s">
        <v>2676</v>
      </c>
      <c r="C103" s="122" t="s">
        <v>31</v>
      </c>
      <c r="D103" s="119" t="s">
        <v>2715</v>
      </c>
      <c r="E103" s="143">
        <v>37258</v>
      </c>
      <c r="F103" s="143">
        <v>37621</v>
      </c>
      <c r="G103" s="158">
        <f t="shared" si="3"/>
        <v>12.1</v>
      </c>
      <c r="H103" s="120" t="s">
        <v>2691</v>
      </c>
      <c r="I103" s="119" t="s">
        <v>163</v>
      </c>
      <c r="J103" s="119" t="s">
        <v>183</v>
      </c>
      <c r="K103" s="121">
        <v>108411605.39</v>
      </c>
      <c r="L103" s="122" t="s">
        <v>1148</v>
      </c>
      <c r="M103" s="116">
        <v>1</v>
      </c>
      <c r="N103" s="122" t="s">
        <v>27</v>
      </c>
      <c r="O103" s="122" t="s">
        <v>1148</v>
      </c>
      <c r="P103" s="78"/>
    </row>
    <row r="104" spans="1:16" s="7" customFormat="1" ht="24.75" customHeight="1" outlineLevel="1" x14ac:dyDescent="0.25">
      <c r="A104" s="142">
        <v>57</v>
      </c>
      <c r="B104" s="120" t="s">
        <v>2676</v>
      </c>
      <c r="C104" s="122" t="s">
        <v>31</v>
      </c>
      <c r="D104" s="119" t="s">
        <v>2677</v>
      </c>
      <c r="E104" s="143">
        <v>36893</v>
      </c>
      <c r="F104" s="143">
        <v>37256</v>
      </c>
      <c r="G104" s="158">
        <f t="shared" si="3"/>
        <v>12.1</v>
      </c>
      <c r="H104" s="120" t="s">
        <v>2691</v>
      </c>
      <c r="I104" s="119" t="s">
        <v>163</v>
      </c>
      <c r="J104" s="119" t="s">
        <v>183</v>
      </c>
      <c r="K104" s="121">
        <v>82545358.390000001</v>
      </c>
      <c r="L104" s="122" t="s">
        <v>1148</v>
      </c>
      <c r="M104" s="116">
        <v>1</v>
      </c>
      <c r="N104" s="122" t="s">
        <v>27</v>
      </c>
      <c r="O104" s="122" t="s">
        <v>1148</v>
      </c>
      <c r="P104" s="78"/>
    </row>
    <row r="105" spans="1:16" s="7" customFormat="1" ht="24.75" customHeight="1" outlineLevel="1" x14ac:dyDescent="0.25">
      <c r="A105" s="142">
        <v>58</v>
      </c>
      <c r="B105" s="120" t="s">
        <v>2676</v>
      </c>
      <c r="C105" s="122" t="s">
        <v>31</v>
      </c>
      <c r="D105" s="119" t="s">
        <v>2711</v>
      </c>
      <c r="E105" s="143">
        <v>36893</v>
      </c>
      <c r="F105" s="143">
        <v>37256</v>
      </c>
      <c r="G105" s="158">
        <f t="shared" si="3"/>
        <v>12.1</v>
      </c>
      <c r="H105" s="120" t="s">
        <v>2691</v>
      </c>
      <c r="I105" s="119" t="s">
        <v>163</v>
      </c>
      <c r="J105" s="119" t="s">
        <v>183</v>
      </c>
      <c r="K105" s="121">
        <v>114291587.20999999</v>
      </c>
      <c r="L105" s="122" t="s">
        <v>1148</v>
      </c>
      <c r="M105" s="116">
        <v>1</v>
      </c>
      <c r="N105" s="122" t="s">
        <v>27</v>
      </c>
      <c r="O105" s="122" t="s">
        <v>1148</v>
      </c>
      <c r="P105" s="78"/>
    </row>
    <row r="106" spans="1:16" s="7" customFormat="1" ht="24.75" customHeight="1" outlineLevel="1" x14ac:dyDescent="0.25">
      <c r="A106" s="142">
        <v>59</v>
      </c>
      <c r="B106" s="120" t="s">
        <v>2676</v>
      </c>
      <c r="C106" s="122" t="s">
        <v>31</v>
      </c>
      <c r="D106" s="63" t="s">
        <v>2716</v>
      </c>
      <c r="E106" s="143">
        <v>36528</v>
      </c>
      <c r="F106" s="143">
        <v>36891</v>
      </c>
      <c r="G106" s="158">
        <f t="shared" si="3"/>
        <v>12.1</v>
      </c>
      <c r="H106" s="64" t="s">
        <v>2692</v>
      </c>
      <c r="I106" s="119" t="s">
        <v>163</v>
      </c>
      <c r="J106" s="119" t="s">
        <v>183</v>
      </c>
      <c r="K106" s="66">
        <v>114119268.97</v>
      </c>
      <c r="L106" s="122" t="s">
        <v>1148</v>
      </c>
      <c r="M106" s="116">
        <v>1</v>
      </c>
      <c r="N106" s="122" t="s">
        <v>27</v>
      </c>
      <c r="O106" s="122" t="s">
        <v>1148</v>
      </c>
      <c r="P106" s="78"/>
    </row>
    <row r="107" spans="1:16" s="7" customFormat="1" ht="24.75" customHeight="1" outlineLevel="1" x14ac:dyDescent="0.25">
      <c r="A107" s="142">
        <v>60</v>
      </c>
      <c r="B107" s="120" t="s">
        <v>2676</v>
      </c>
      <c r="C107" s="122" t="s">
        <v>31</v>
      </c>
      <c r="D107" s="63" t="s">
        <v>2715</v>
      </c>
      <c r="E107" s="143">
        <v>36617</v>
      </c>
      <c r="F107" s="143">
        <v>36891</v>
      </c>
      <c r="G107" s="158">
        <f t="shared" si="3"/>
        <v>9.1333333333333329</v>
      </c>
      <c r="H107" s="64" t="s">
        <v>2692</v>
      </c>
      <c r="I107" s="119" t="s">
        <v>163</v>
      </c>
      <c r="J107" s="119" t="s">
        <v>183</v>
      </c>
      <c r="K107" s="66">
        <v>50594083.520000003</v>
      </c>
      <c r="L107" s="122" t="s">
        <v>1148</v>
      </c>
      <c r="M107" s="116">
        <v>1</v>
      </c>
      <c r="N107" s="122" t="s">
        <v>27</v>
      </c>
      <c r="O107" s="122" t="s">
        <v>1148</v>
      </c>
      <c r="P107" s="78"/>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5"/>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2664</v>
      </c>
      <c r="C114" s="161" t="s">
        <v>31</v>
      </c>
      <c r="D114" s="119">
        <v>202</v>
      </c>
      <c r="E114" s="143">
        <v>43885</v>
      </c>
      <c r="F114" s="143">
        <v>44196</v>
      </c>
      <c r="G114" s="158">
        <f>IF(AND(E114&lt;&gt;"",F114&lt;&gt;""),((F114-E114)/30),"")</f>
        <v>10.366666666666667</v>
      </c>
      <c r="H114" s="120" t="s">
        <v>2696</v>
      </c>
      <c r="I114" s="119" t="s">
        <v>208</v>
      </c>
      <c r="J114" s="119" t="s">
        <v>249</v>
      </c>
      <c r="K114" s="67">
        <v>4049971959</v>
      </c>
      <c r="L114" s="99">
        <f>+IF(AND(K114&gt;0,O114="Ejecución"),(K114/877802)*Tabla28[[#This Row],[% participación]],IF(AND(K114&gt;0,O114&lt;&gt;"Ejecución"),"-",""))</f>
        <v>4613.7647886425411</v>
      </c>
      <c r="M114" s="122" t="s">
        <v>1148</v>
      </c>
      <c r="N114" s="171">
        <f>+IF(M118="No",1,IF(M118="Si","Ingrese %",""))</f>
        <v>1</v>
      </c>
      <c r="O114" s="160" t="s">
        <v>1150</v>
      </c>
      <c r="P114" s="77"/>
    </row>
    <row r="115" spans="1:16" s="6" customFormat="1" ht="24.75" customHeight="1" x14ac:dyDescent="0.25">
      <c r="A115" s="141">
        <v>2</v>
      </c>
      <c r="B115" s="159" t="s">
        <v>2664</v>
      </c>
      <c r="C115" s="161" t="s">
        <v>31</v>
      </c>
      <c r="D115" s="119" t="s">
        <v>2693</v>
      </c>
      <c r="E115" s="143">
        <v>44177</v>
      </c>
      <c r="F115" s="143">
        <v>44773</v>
      </c>
      <c r="G115" s="158">
        <f t="shared" ref="G115:G116" si="4">IF(AND(E115&lt;&gt;"",F115&lt;&gt;""),((F115-E115)/30),"")</f>
        <v>19.866666666666667</v>
      </c>
      <c r="H115" s="120" t="s">
        <v>2697</v>
      </c>
      <c r="I115" s="119" t="s">
        <v>220</v>
      </c>
      <c r="J115" s="119" t="s">
        <v>497</v>
      </c>
      <c r="K115" s="67">
        <v>9379075085</v>
      </c>
      <c r="L115" s="99">
        <f>+IF(AND(K115&gt;0,O115="Ejecución"),(K115/877802)*Tabla28[[#This Row],[% participación]],IF(AND(K115&gt;0,O115&lt;&gt;"Ejecución"),"-",""))</f>
        <v>534.23637021788511</v>
      </c>
      <c r="M115" s="122" t="s">
        <v>26</v>
      </c>
      <c r="N115" s="171">
        <v>0.05</v>
      </c>
      <c r="O115" s="160" t="s">
        <v>1150</v>
      </c>
      <c r="P115" s="77"/>
    </row>
    <row r="116" spans="1:16" s="6" customFormat="1" ht="24.75" customHeight="1" x14ac:dyDescent="0.25">
      <c r="A116" s="141">
        <v>3</v>
      </c>
      <c r="B116" s="159" t="s">
        <v>2664</v>
      </c>
      <c r="C116" s="161" t="s">
        <v>31</v>
      </c>
      <c r="D116" s="63">
        <v>456</v>
      </c>
      <c r="E116" s="143">
        <v>44180</v>
      </c>
      <c r="F116" s="143">
        <v>44773</v>
      </c>
      <c r="G116" s="158">
        <f t="shared" si="4"/>
        <v>19.766666666666666</v>
      </c>
      <c r="H116" s="64" t="s">
        <v>2679</v>
      </c>
      <c r="I116" s="119" t="s">
        <v>163</v>
      </c>
      <c r="J116" s="63" t="s">
        <v>165</v>
      </c>
      <c r="K116" s="67">
        <v>4475361620</v>
      </c>
      <c r="L116" s="99">
        <f>+IF(AND(K116&gt;0,O116="Ejecución"),(K116/877802)*Tabla28[[#This Row],[% participación]],IF(AND(K116&gt;0,O116&lt;&gt;"Ejecución"),"-",""))</f>
        <v>5098.3725487068841</v>
      </c>
      <c r="M116" s="122" t="s">
        <v>1148</v>
      </c>
      <c r="N116" s="171">
        <f>+IF(M118="No",1,IF(M118="Si","Ingrese %",""))</f>
        <v>1</v>
      </c>
      <c r="O116" s="160" t="s">
        <v>1150</v>
      </c>
      <c r="P116" s="77"/>
    </row>
    <row r="117" spans="1:16" s="6" customFormat="1" ht="24.75" customHeight="1" outlineLevel="1" x14ac:dyDescent="0.25">
      <c r="A117" s="141">
        <v>4</v>
      </c>
      <c r="B117" s="159" t="s">
        <v>2664</v>
      </c>
      <c r="C117" s="161" t="s">
        <v>31</v>
      </c>
      <c r="D117" s="63">
        <v>147</v>
      </c>
      <c r="E117" s="143">
        <v>43879</v>
      </c>
      <c r="F117" s="143">
        <v>44196</v>
      </c>
      <c r="G117" s="158">
        <f t="shared" ref="G117:G159" si="5">IF(AND(E117&lt;&gt;"",F117&lt;&gt;""),((F117-E117)/30),"")</f>
        <v>10.566666666666666</v>
      </c>
      <c r="H117" s="64" t="s">
        <v>2694</v>
      </c>
      <c r="I117" s="119" t="s">
        <v>163</v>
      </c>
      <c r="J117" s="63" t="s">
        <v>165</v>
      </c>
      <c r="K117" s="67">
        <v>3502645109</v>
      </c>
      <c r="L117" s="99">
        <f>+IF(AND(K117&gt;0,O117="Ejecución"),(K117/877802)*Tabla28[[#This Row],[% participación]],IF(AND(K117&gt;0,O117&lt;&gt;"Ejecución"),"-",""))</f>
        <v>3990.2450769080042</v>
      </c>
      <c r="M117" s="122" t="s">
        <v>1148</v>
      </c>
      <c r="N117" s="171">
        <f>+IF(M118="No",1,IF(M118="Si","Ingrese %",""))</f>
        <v>1</v>
      </c>
      <c r="O117" s="160" t="s">
        <v>1150</v>
      </c>
      <c r="P117" s="77"/>
    </row>
    <row r="118" spans="1:16" s="7" customFormat="1" ht="24.75" customHeight="1" outlineLevel="1" x14ac:dyDescent="0.25">
      <c r="A118" s="142">
        <v>5</v>
      </c>
      <c r="B118" s="159" t="s">
        <v>2664</v>
      </c>
      <c r="C118" s="161" t="s">
        <v>31</v>
      </c>
      <c r="D118" s="63">
        <v>143</v>
      </c>
      <c r="E118" s="143">
        <v>43879</v>
      </c>
      <c r="F118" s="143">
        <v>44196</v>
      </c>
      <c r="G118" s="158">
        <f t="shared" si="5"/>
        <v>10.566666666666666</v>
      </c>
      <c r="H118" s="64" t="s">
        <v>2694</v>
      </c>
      <c r="I118" s="119" t="s">
        <v>163</v>
      </c>
      <c r="J118" s="63" t="s">
        <v>183</v>
      </c>
      <c r="K118" s="67">
        <v>1666416442</v>
      </c>
      <c r="L118" s="99">
        <f>+IF(AND(K118&gt;0,O118="Ejecución"),(K118/877802)*Tabla28[[#This Row],[% participación]],IF(AND(K118&gt;0,O118&lt;&gt;"Ejecución"),"-",""))</f>
        <v>1898.3967250017658</v>
      </c>
      <c r="M118" s="122" t="s">
        <v>1148</v>
      </c>
      <c r="N118" s="171">
        <f t="shared" ref="N118:N160" si="6">+IF(M118="No",1,IF(M118="Si","Ingrese %",""))</f>
        <v>1</v>
      </c>
      <c r="O118" s="160" t="s">
        <v>1150</v>
      </c>
      <c r="P118" s="78"/>
    </row>
    <row r="119" spans="1:16" s="7" customFormat="1" ht="24.75" customHeight="1" outlineLevel="1" x14ac:dyDescent="0.25">
      <c r="A119" s="142">
        <v>6</v>
      </c>
      <c r="B119" s="159" t="s">
        <v>2664</v>
      </c>
      <c r="C119" s="161" t="s">
        <v>31</v>
      </c>
      <c r="D119" s="63">
        <v>170</v>
      </c>
      <c r="E119" s="143">
        <v>43882</v>
      </c>
      <c r="F119" s="143">
        <v>44196</v>
      </c>
      <c r="G119" s="158">
        <f t="shared" si="5"/>
        <v>10.466666666666667</v>
      </c>
      <c r="H119" s="64" t="s">
        <v>2695</v>
      </c>
      <c r="I119" s="119" t="s">
        <v>163</v>
      </c>
      <c r="J119" s="63" t="s">
        <v>177</v>
      </c>
      <c r="K119" s="67">
        <v>1699215732</v>
      </c>
      <c r="L119" s="99">
        <f>+IF(AND(K119&gt;0,O119="Ejecución"),(K119/877802)*Tabla28[[#This Row],[% participación]],IF(AND(K119&gt;0,O119&lt;&gt;"Ejecución"),"-",""))</f>
        <v>1935.7619736569295</v>
      </c>
      <c r="M119" s="122" t="s">
        <v>1148</v>
      </c>
      <c r="N119" s="171">
        <f t="shared" si="6"/>
        <v>1</v>
      </c>
      <c r="O119" s="160" t="s">
        <v>1150</v>
      </c>
      <c r="P119" s="78"/>
    </row>
    <row r="120" spans="1:16" s="7" customFormat="1" ht="24.75" customHeight="1" outlineLevel="1" x14ac:dyDescent="0.25">
      <c r="A120" s="142">
        <v>7</v>
      </c>
      <c r="B120" s="159" t="s">
        <v>2664</v>
      </c>
      <c r="C120" s="161" t="s">
        <v>31</v>
      </c>
      <c r="D120" s="63">
        <v>149</v>
      </c>
      <c r="E120" s="143">
        <v>43879</v>
      </c>
      <c r="F120" s="143">
        <v>44196</v>
      </c>
      <c r="G120" s="158">
        <f t="shared" si="5"/>
        <v>10.566666666666666</v>
      </c>
      <c r="H120" s="64" t="s">
        <v>2694</v>
      </c>
      <c r="I120" s="119" t="s">
        <v>163</v>
      </c>
      <c r="J120" s="63" t="s">
        <v>174</v>
      </c>
      <c r="K120" s="67">
        <v>570668652</v>
      </c>
      <c r="L120" s="99">
        <f>+IF(AND(K120&gt;0,O120="Ejecución"),(K120/877802)*Tabla28[[#This Row],[% participación]],IF(AND(K120&gt;0,O120&lt;&gt;"Ejecución"),"-",""))</f>
        <v>650.1109042813755</v>
      </c>
      <c r="M120" s="122" t="s">
        <v>1148</v>
      </c>
      <c r="N120" s="171">
        <f t="shared" si="6"/>
        <v>1</v>
      </c>
      <c r="O120" s="160" t="s">
        <v>1150</v>
      </c>
      <c r="P120" s="78"/>
    </row>
    <row r="121" spans="1:16" s="7" customFormat="1" ht="24.75" customHeight="1" outlineLevel="1" x14ac:dyDescent="0.25">
      <c r="A121" s="142">
        <v>8</v>
      </c>
      <c r="B121" s="159" t="s">
        <v>2664</v>
      </c>
      <c r="C121" s="161" t="s">
        <v>31</v>
      </c>
      <c r="D121" s="63">
        <v>141</v>
      </c>
      <c r="E121" s="143">
        <v>43878</v>
      </c>
      <c r="F121" s="143">
        <v>44196</v>
      </c>
      <c r="G121" s="158">
        <f t="shared" si="5"/>
        <v>10.6</v>
      </c>
      <c r="H121" s="101" t="s">
        <v>2694</v>
      </c>
      <c r="I121" s="119" t="s">
        <v>163</v>
      </c>
      <c r="J121" s="63" t="s">
        <v>165</v>
      </c>
      <c r="K121" s="67">
        <v>3117330248</v>
      </c>
      <c r="L121" s="99">
        <f>+IF(AND(K121&gt;0,O121="Ejecución"),(K121/877802)*Tabla28[[#This Row],[% participación]],IF(AND(K121&gt;0,O121&lt;&gt;"Ejecución"),"-",""))</f>
        <v>3551.2908924791695</v>
      </c>
      <c r="M121" s="122" t="s">
        <v>1148</v>
      </c>
      <c r="N121" s="171">
        <f t="shared" si="6"/>
        <v>1</v>
      </c>
      <c r="O121" s="160" t="s">
        <v>1150</v>
      </c>
      <c r="P121" s="78"/>
    </row>
    <row r="122" spans="1:16" s="7" customFormat="1" ht="24.75" customHeight="1" outlineLevel="1" x14ac:dyDescent="0.25">
      <c r="A122" s="142">
        <v>9</v>
      </c>
      <c r="B122" s="159" t="s">
        <v>2664</v>
      </c>
      <c r="C122" s="161" t="s">
        <v>31</v>
      </c>
      <c r="D122" s="63">
        <v>146</v>
      </c>
      <c r="E122" s="143">
        <v>43879</v>
      </c>
      <c r="F122" s="143">
        <v>44196</v>
      </c>
      <c r="G122" s="158">
        <f t="shared" si="5"/>
        <v>10.566666666666666</v>
      </c>
      <c r="H122" s="64" t="s">
        <v>2694</v>
      </c>
      <c r="I122" s="119" t="s">
        <v>163</v>
      </c>
      <c r="J122" s="63" t="s">
        <v>170</v>
      </c>
      <c r="K122" s="67">
        <v>498772840</v>
      </c>
      <c r="L122" s="99">
        <f>+IF(AND(K122&gt;0,O122="Ejecución"),(K122/877802)*Tabla28[[#This Row],[% participación]],IF(AND(K122&gt;0,O122&lt;&gt;"Ejecución"),"-",""))</f>
        <v>568.20654316121409</v>
      </c>
      <c r="M122" s="122" t="s">
        <v>1148</v>
      </c>
      <c r="N122" s="171">
        <f t="shared" si="6"/>
        <v>1</v>
      </c>
      <c r="O122" s="160" t="s">
        <v>1150</v>
      </c>
      <c r="P122" s="78"/>
    </row>
    <row r="123" spans="1:16" s="7" customFormat="1" ht="24.75" customHeight="1" outlineLevel="1" x14ac:dyDescent="0.25">
      <c r="A123" s="142">
        <v>10</v>
      </c>
      <c r="B123" s="159" t="s">
        <v>2664</v>
      </c>
      <c r="C123" s="161" t="s">
        <v>31</v>
      </c>
      <c r="D123" s="63"/>
      <c r="E123" s="143"/>
      <c r="F123" s="143"/>
      <c r="G123" s="158" t="str">
        <f t="shared" si="5"/>
        <v/>
      </c>
      <c r="H123" s="64"/>
      <c r="I123" s="119"/>
      <c r="J123" s="119"/>
      <c r="K123" s="67"/>
      <c r="L123" s="99" t="str">
        <f>+IF(AND(K123&gt;0,O123="Ejecución"),(K123/877802)*Tabla28[[#This Row],[% participación]],IF(AND(K123&gt;0,O123&lt;&gt;"Ejecución"),"-",""))</f>
        <v/>
      </c>
      <c r="M123" s="122"/>
      <c r="N123" s="171" t="str">
        <f t="shared" si="6"/>
        <v/>
      </c>
      <c r="O123" s="160" t="s">
        <v>1150</v>
      </c>
      <c r="P123" s="78"/>
    </row>
    <row r="124" spans="1:16" s="7" customFormat="1" ht="24.75" customHeight="1" outlineLevel="1" x14ac:dyDescent="0.25">
      <c r="A124" s="142">
        <v>11</v>
      </c>
      <c r="B124" s="159" t="s">
        <v>2664</v>
      </c>
      <c r="C124" s="161" t="s">
        <v>31</v>
      </c>
      <c r="D124" s="63"/>
      <c r="E124" s="143"/>
      <c r="F124" s="143"/>
      <c r="G124" s="158" t="str">
        <f t="shared" si="5"/>
        <v/>
      </c>
      <c r="H124" s="64"/>
      <c r="I124" s="119"/>
      <c r="J124" s="119"/>
      <c r="K124" s="67"/>
      <c r="L124" s="99" t="str">
        <f>+IF(AND(K124&gt;0,O124="Ejecución"),(K124/877802)*Tabla28[[#This Row],[% participación]],IF(AND(K124&gt;0,O124&lt;&gt;"Ejecución"),"-",""))</f>
        <v/>
      </c>
      <c r="M124" s="122"/>
      <c r="N124" s="171" t="str">
        <f t="shared" si="6"/>
        <v/>
      </c>
      <c r="O124" s="160" t="s">
        <v>1150</v>
      </c>
      <c r="P124" s="78"/>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7"/>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7"/>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7"/>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7"/>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7"/>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7"/>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7"/>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7"/>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7"/>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7"/>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7"/>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7"/>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7"/>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7"/>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7"/>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7"/>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7"/>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7"/>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7"/>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7"/>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7"/>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7"/>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7"/>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7"/>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7"/>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7"/>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7"/>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7"/>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7"/>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7"/>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7"/>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2664</v>
      </c>
      <c r="C156" s="161" t="s">
        <v>31</v>
      </c>
      <c r="D156" s="63"/>
      <c r="E156" s="143"/>
      <c r="F156" s="143"/>
      <c r="G156" s="158" t="str">
        <f t="shared" si="5"/>
        <v/>
      </c>
      <c r="H156" s="64"/>
      <c r="I156" s="63"/>
      <c r="J156" s="63"/>
      <c r="K156" s="67"/>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7"/>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7"/>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7"/>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7"/>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5"/>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0" t="s">
        <v>2656</v>
      </c>
      <c r="I168" s="214"/>
      <c r="J168" s="215"/>
      <c r="K168" s="215"/>
      <c r="L168" s="215"/>
      <c r="M168" s="215"/>
      <c r="N168" s="215"/>
      <c r="O168" s="21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5"/>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0.01</v>
      </c>
      <c r="G179" s="163">
        <f>IF(F179&gt;0,SUM(E179+F179),"")</f>
        <v>0.03</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47537081.759999998</v>
      </c>
      <c r="F185" s="91"/>
      <c r="G185" s="92"/>
      <c r="H185" s="87"/>
      <c r="I185" s="89" t="s">
        <v>2627</v>
      </c>
      <c r="J185" s="164">
        <f>+SUM(M179:M183)</f>
        <v>0.02</v>
      </c>
      <c r="K185" s="235" t="s">
        <v>2628</v>
      </c>
      <c r="L185" s="235"/>
      <c r="M185" s="93">
        <f>+J185*(SUM(K20:K35))</f>
        <v>31691387.84</v>
      </c>
      <c r="N185" s="94"/>
      <c r="O185" s="95"/>
    </row>
    <row r="186" spans="1:28" ht="15.75" thickBot="1" x14ac:dyDescent="0.3">
      <c r="A186" s="10"/>
      <c r="B186" s="96"/>
      <c r="C186" s="96"/>
      <c r="D186" s="96"/>
      <c r="E186" s="96"/>
      <c r="F186" s="96"/>
      <c r="G186" s="96"/>
      <c r="H186" s="96"/>
      <c r="I186" s="166" t="s">
        <v>2672</v>
      </c>
      <c r="J186" s="96"/>
      <c r="K186" s="96"/>
      <c r="L186" s="96"/>
      <c r="M186" s="96"/>
      <c r="N186" s="97"/>
      <c r="O186" s="98"/>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34295</v>
      </c>
      <c r="D193" s="5"/>
      <c r="E193" s="124">
        <v>1554</v>
      </c>
      <c r="F193" s="5"/>
      <c r="G193" s="5"/>
      <c r="H193" s="145" t="s">
        <v>2698</v>
      </c>
      <c r="J193" s="5"/>
      <c r="K193" s="125">
        <v>34351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6" t="s">
        <v>2699</v>
      </c>
      <c r="J211" s="27" t="s">
        <v>2622</v>
      </c>
      <c r="K211" s="146" t="s">
        <v>2699</v>
      </c>
      <c r="L211" s="21"/>
      <c r="M211" s="21"/>
      <c r="N211" s="21"/>
      <c r="O211" s="8"/>
    </row>
    <row r="212" spans="1:15" x14ac:dyDescent="0.25">
      <c r="A212" s="9"/>
      <c r="B212" s="27" t="s">
        <v>2619</v>
      </c>
      <c r="C212" s="145" t="s">
        <v>2698</v>
      </c>
      <c r="D212" s="21"/>
      <c r="G212" s="27" t="s">
        <v>2621</v>
      </c>
      <c r="H212" s="146" t="s">
        <v>2700</v>
      </c>
      <c r="J212" s="27" t="s">
        <v>2623</v>
      </c>
      <c r="K212" s="145"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cp:lastModifiedBy>
  <cp:lastPrinted>2020-11-20T15:12:35Z</cp:lastPrinted>
  <dcterms:created xsi:type="dcterms:W3CDTF">2020-10-14T21:57:42Z</dcterms:created>
  <dcterms:modified xsi:type="dcterms:W3CDTF">2020-12-29T03:12:37Z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