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El Tigrillo\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5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<sst xmlns="http://schemas.openxmlformats.org/spreadsheetml/2006/main" count="3102" uniqueCount="2698">
  <si>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</si>
  <si>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</si>
  <si>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</si>
  <si>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</si>
  <si>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</si>
  <si>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</si>
  <si>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</si>
  <si>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</si>
  <si>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</si>
  <si>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</si>
  <si>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</si>
  <si>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</si>
  <si>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</si>
  <si>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</si>
  <si>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</si>
  <si>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</si>
  <si>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</si>
  <si>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</si>
  <si>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</si>
  <si>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</si>
  <si>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</si>
  <si>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</si>
  <si>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</si>
  <si>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</si>
  <si>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</si>
  <si>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</si>
  <si>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</si>
  <si>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</si>
  <si>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</si>
  <si>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</si>
  <si>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</si>
  <si>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</si>
  <si>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</si>
  <si>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</si>
  <si>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</si>
  <si>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</si>
  <si>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</si>
  <si>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</si>
  <si>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</si>
  <si>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</si>
  <si>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</si>
  <si>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</si>
  <si>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</si>
  <si>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</si>
  <si>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</si>
  <si>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</si>
  <si>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</si>
  <si>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</si>
  <si>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</si>
  <si>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</si>
  <si>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</si>
  <si>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</si>
  <si>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</si>
  <si>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</si>
  <si>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</si>
  <si>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</si>
  <si>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</si>
  <si>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</si>
  <si>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</si>
  <si>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</si>
  <si>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</si>
  <si>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</si>
  <si>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</si>
  <si>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</si>
  <si>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</si>
  <si>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</si>
  <si>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</si>
  <si>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</si>
  <si>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</si>
  <si>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</si>
  <si>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</si>
  <si>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</si>
  <si>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</si>
  <si>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</si>
  <si>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</si>
  <si>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</si>
  <si>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</si>
  <si>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</si>
  <si>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</si>
  <si>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</si>
  <si>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</si>
  <si>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</si>
  <si>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</si>
  <si>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</si>
  <si>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</si>
  <si>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</si>
  <si>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</si>
  <si>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</si>
  <si>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</si>
  <si>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</si>
  <si>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</si>
  <si>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</si>
  <si>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</si>
  <si>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</si>
  <si>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</si>
  <si>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</si>
  <si>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</si>
  <si>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</si>
  <si>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</si>
  <si>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</si>
  <si>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</si>
  <si>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</si>
  <si>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</si>
  <si>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</si>
  <si>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</si>
  <si>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</si>
  <si>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</si>
  <si>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</si>
  <si>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</si>
  <si>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</si>
  <si>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</si>
  <si>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</si>
  <si>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</si>
  <si>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</si>
  <si>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</si>
  <si>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</si>
  <si>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</si>
  <si>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</si>
  <si>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</si>
  <si>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</si>
  <si>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</si>
  <si>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</si>
  <si>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</si>
  <si>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</si>
  <si>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</si>
  <si>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</si>
  <si>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</si>
  <si>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</si>
  <si>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</si>
  <si>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</si>
  <si>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</si>
  <si>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</si>
  <si>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</si>
  <si>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</si>
  <si>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</si>
  <si>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</si>
  <si>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</si>
  <si>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</si>
  <si>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</si>
  <si>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</si>
  <si>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</si>
  <si>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</si>
  <si>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</si>
  <si>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</si>
  <si>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</si>
  <si>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</si>
  <si>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</si>
  <si>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</si>
  <si>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</si>
  <si>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</si>
  <si>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</si>
  <si>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</si>
  <si>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</si>
  <si>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</si>
  <si>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</si>
  <si>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</si>
  <si>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</si>
  <si>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</si>
  <si>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</si>
  <si>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</si>
  <si>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</si>
  <si>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</si>
  <si>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</si>
  <si>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</si>
  <si>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</si>
  <si>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</si>
  <si>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</si>
  <si>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</si>
  <si>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</si>
  <si>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</si>
  <si>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</si>
  <si>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</si>
  <si>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</si>
  <si>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</si>
  <si>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</si>
  <si>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</si>
  <si>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</si>
  <si>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</si>
  <si>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</si>
  <si>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</si>
  <si>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</si>
  <si>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</si>
  <si>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</si>
  <si>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</si>
  <si>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</si>
  <si>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</si>
  <si>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</si>
  <si>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</si>
  <si>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</si>
  <si>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</si>
  <si>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</si>
  <si>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</si>
  <si>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</si>
  <si>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</si>
  <si>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</si>
  <si>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</si>
  <si>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</si>
  <si>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</si>
  <si>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</si>
  <si>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</si>
  <si>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</si>
  <si>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</si>
  <si>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</si>
  <si>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</si>
  <si>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</si>
  <si>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</si>
  <si>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</si>
  <si>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</si>
  <si>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</si>
  <si>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</si>
  <si>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</si>
  <si>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</si>
  <si>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</si>
  <si>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</si>
  <si>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</si>
  <si>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</si>
  <si>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</si>
  <si>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</si>
  <si>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</si>
  <si>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</si>
  <si>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</si>
  <si>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</si>
  <si>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</si>
  <si>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</si>
  <si>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</si>
  <si>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</si>
  <si>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</si>
  <si>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</si>
  <si>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</si>
  <si>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</si>
  <si>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</si>
  <si>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</si>
  <si>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</si>
  <si>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</si>
  <si>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</si>
  <si>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</si>
  <si>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</si>
  <si>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</si>
  <si>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</si>
  <si>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</si>
  <si>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</si>
  <si>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</si>
  <si>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</si>
  <si>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</si>
  <si>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</si>
  <si>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</si>
  <si>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</si>
  <si>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</si>
  <si>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</si>
  <si>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</si>
  <si>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</si>
  <si>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</si>
  <si>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</si>
  <si>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</si>
  <si>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</si>
  <si>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</si>
  <si>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</si>
  <si>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</si>
  <si>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</si>
  <si>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</si>
  <si>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</si>
  <si>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</si>
  <si>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</si>
  <si>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</si>
  <si>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</si>
  <si>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</si>
  <si>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</si>
  <si>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</si>
  <si>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</si>
  <si>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</si>
  <si>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</si>
  <si>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</si>
  <si>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</si>
  <si>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</si>
  <si>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</si>
  <si>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</si>
  <si>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</si>
  <si>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</si>
  <si>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</si>
  <si>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</si>
  <si>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</si>
  <si>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</si>
  <si>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</si>
  <si>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</si>
  <si>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</si>
  <si>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</si>
  <si>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</si>
  <si>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</si>
  <si>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</si>
  <si>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</si>
  <si>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</si>
  <si>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</si>
  <si>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</si>
  <si>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</si>
  <si>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</si>
  <si>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</si>
  <si>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</si>
  <si>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</si>
  <si>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</si>
  <si>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</si>
  <si>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</si>
  <si>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</si>
  <si>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</si>
  <si>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</si>
  <si>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</si>
  <si>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</si>
  <si>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</si>
  <si>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</si>
  <si>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</si>
  <si>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</si>
  <si>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</si>
  <si>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</si>
  <si>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</si>
  <si>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</si>
  <si>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</si>
  <si>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</si>
  <si>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</si>
  <si>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</si>
  <si>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</si>
  <si>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</si>
  <si>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</si>
  <si>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</si>
  <si>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</si>
  <si>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</si>
  <si>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</si>
  <si>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</si>
  <si>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</si>
  <si>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</si>
  <si>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</si>
  <si>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</si>
  <si>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</si>
  <si>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</si>
  <si>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</si>
  <si>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</si>
  <si>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</si>
  <si>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</si>
  <si>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</si>
  <si>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</si>
  <si>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</si>
  <si>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</si>
  <si>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</si>
  <si>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</si>
  <si>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</si>
  <si>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</si>
  <si>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</si>
  <si>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</si>
  <si>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</si>
  <si>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</si>
  <si>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</si>
  <si>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</si>
  <si>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</si>
  <si>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</si>
  <si>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</si>
  <si>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</si>
  <si>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</si>
  <si>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</si>
  <si>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</si>
  <si>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</si>
  <si>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</si>
  <si>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</si>
  <si>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</si>
  <si>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</si>
  <si>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</si>
  <si>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</si>
  <si>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</si>
  <si>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</si>
  <si>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</si>
  <si>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</si>
  <si>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</si>
  <si>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</si>
  <si>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</si>
  <si>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</si>
  <si>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</si>
  <si>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</si>
  <si>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</si>
  <si>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</si>
  <si>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</si>
  <si>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</si>
  <si>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</si>
  <si>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</si>
  <si>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</si>
  <si>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</si>
  <si>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</si>
  <si>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</si>
  <si>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</si>
  <si>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</si>
  <si>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</si>
  <si>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</si>
  <si>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</si>
  <si>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</si>
  <si>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</si>
  <si>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</si>
  <si>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</si>
  <si>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</si>
  <si>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</si>
  <si>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</si>
  <si>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</si>
  <si>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</si>
  <si>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</si>
  <si>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</si>
  <si>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</si>
  <si>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</si>
  <si>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</si>
  <si>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</si>
  <si>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</si>
  <si>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</si>
  <si>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</si>
  <si>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</si>
  <si>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</si>
  <si>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</si>
  <si>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</si>
  <si>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</si>
  <si>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</si>
  <si>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</si>
  <si>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</si>
  <si>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</si>
  <si>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</si>
  <si>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</si>
  <si>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</si>
  <si>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</si>
  <si>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</si>
  <si>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</si>
  <si>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</si>
  <si>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</si>
  <si>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</si>
  <si>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</si>
  <si>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</si>
  <si>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</si>
  <si>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</si>
  <si>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</si>
  <si>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</si>
  <si>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</si>
  <si>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</si>
  <si>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</si>
  <si>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</si>
  <si>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</si>
  <si>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</si>
  <si>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</si>
  <si>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</si>
  <si>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</si>
  <si>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</si>
  <si>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</si>
  <si>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</si>
  <si>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</si>
  <si>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</si>
  <si>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</si>
  <si>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</si>
  <si>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</si>
  <si>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</si>
  <si>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</si>
  <si>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</si>
  <si>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</si>
  <si>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</si>
  <si>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</si>
  <si>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</si>
  <si>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</si>
  <si>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</si>
  <si>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</si>
  <si>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</si>
  <si>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</si>
  <si>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</si>
  <si>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</si>
  <si>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</si>
  <si>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</si>
  <si>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</si>
  <si>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</si>
  <si>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</si>
  <si>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</si>
  <si>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</si>
  <si>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</si>
  <si>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</si>
  <si>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</si>
  <si>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</si>
  <si>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</si>
  <si>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</si>
  <si>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</si>
  <si>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</si>
  <si>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</si>
  <si>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</si>
  <si>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</si>
  <si>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</si>
  <si>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</si>
  <si>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</si>
  <si>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</si>
  <si>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</si>
  <si>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</si>
  <si>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</si>
  <si>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</si>
  <si>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</si>
  <si>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</si>
  <si>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</si>
  <si>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</si>
  <si>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</si>
  <si>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</si>
  <si>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</si>
  <si>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</si>
  <si>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</si>
  <si>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</si>
  <si>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</si>
  <si>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</si>
  <si>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</si>
  <si>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</si>
  <si>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</si>
  <si>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</si>
  <si>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</si>
  <si>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</si>
  <si>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</si>
  <si>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</si>
  <si>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</si>
  <si>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</si>
  <si>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</si>
  <si>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</si>
  <si>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</si>
  <si>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</si>
  <si>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</si>
  <si>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</si>
  <si>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</si>
  <si>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</si>
  <si>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</si>
  <si>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</si>
  <si>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</si>
  <si>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</si>
  <si>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</si>
  <si>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</si>
  <si>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</si>
  <si>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</si>
  <si>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</si>
  <si>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</si>
  <si>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</si>
  <si>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</si>
  <si>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</si>
  <si>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</si>
  <si>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</si>
  <si>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</si>
  <si>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</si>
  <si>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</si>
  <si>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</si>
  <si>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</si>
  <si>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</si>
  <si>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</si>
  <si>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</si>
  <si>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</si>
  <si>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</si>
  <si>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</si>
  <si>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</si>
  <si>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</si>
  <si>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</si>
  <si>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</si>
  <si>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</si>
  <si>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</si>
  <si>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</si>
  <si>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</si>
  <si>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</si>
  <si>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</si>
  <si>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</si>
  <si>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</si>
  <si>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</si>
  <si>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</si>
  <si>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</si>
  <si>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</si>
  <si>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</si>
  <si>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</si>
  <si>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</si>
  <si>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</si>
  <si>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</si>
  <si>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</si>
  <si>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</si>
  <si>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</si>
  <si>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</si>
  <si>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</si>
  <si>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</si>
  <si>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</si>
  <si>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</si>
  <si>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</si>
  <si>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</si>
  <si>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</si>
  <si>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</si>
  <si>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</si>
  <si>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</si>
  <si>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</si>
  <si>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</si>
  <si>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</si>
  <si>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</si>
  <si>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</si>
  <si>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</si>
  <si>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</si>
  <si>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</si>
  <si>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</si>
  <si>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</si>
  <si>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</si>
  <si>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</si>
  <si>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</si>
  <si>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</si>
  <si>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</si>
  <si>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</si>
  <si>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</si>
  <si>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</si>
  <si>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</si>
  <si>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</si>
  <si>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</si>
  <si>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</si>
  <si>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</si>
  <si>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</si>
  <si>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</si>
  <si>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</si>
  <si>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</si>
  <si>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</si>
  <si>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</si>
  <si>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</si>
  <si>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</si>
  <si>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</si>
  <si>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</si>
  <si>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</si>
  <si>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</si>
  <si>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</si>
  <si>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</si>
  <si>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</si>
  <si>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</si>
  <si>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</si>
  <si>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</si>
  <si>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</si>
  <si>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</si>
  <si>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</si>
  <si>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</si>
  <si>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</si>
  <si>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</si>
  <si>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</si>
  <si>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</si>
  <si>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</si>
  <si>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</si>
  <si>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</si>
  <si>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</si>
  <si>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</si>
  <si>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</si>
  <si>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</si>
  <si>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</si>
  <si>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</si>
  <si>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</si>
  <si>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</si>
  <si>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</si>
  <si>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</si>
  <si>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</si>
  <si>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</si>
  <si>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</si>
  <si>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</si>
  <si>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</si>
  <si>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</si>
  <si>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</si>
  <si>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</si>
  <si>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</si>
  <si>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</si>
  <si>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</si>
  <si>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</si>
  <si>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</si>
  <si>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</si>
  <si>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</si>
  <si>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</si>
  <si>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</si>
  <si>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</si>
  <si>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</si>
  <si>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</si>
  <si>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</si>
  <si>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</si>
  <si>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</si>
  <si>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</si>
  <si>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</si>
  <si>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</si>
  <si>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</si>
  <si>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</si>
  <si>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</si>
  <si>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</si>
  <si>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</si>
  <si>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</si>
  <si>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</si>
  <si>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</si>
  <si>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</si>
  <si>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</si>
  <si>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</si>
  <si>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</si>
  <si>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</si>
  <si>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</si>
  <si>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</si>
  <si>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</si>
  <si>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</si>
  <si>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</si>
  <si>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</si>
  <si>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</si>
  <si>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</si>
  <si>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</si>
  <si>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</si>
  <si>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</si>
  <si>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</si>
  <si>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</si>
  <si>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</si>
  <si>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</si>
  <si>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</si>
  <si>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</si>
  <si>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</si>
  <si>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</si>
  <si>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</si>
  <si>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</si>
  <si>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</si>
  <si>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</si>
  <si>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</si>
  <si>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</si>
  <si>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</si>
  <si>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</si>
  <si>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</si>
  <si>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</si>
  <si>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</si>
  <si>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</si>
  <si>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</si>
  <si>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</si>
  <si>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</si>
  <si>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</si>
  <si>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</si>
  <si>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</si>
  <si>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</si>
  <si>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</si>
  <si>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</si>
  <si>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</si>
  <si>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</si>
  <si>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</si>
  <si>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</si>
  <si>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</si>
  <si>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</si>
  <si>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</si>
  <si>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</si>
  <si>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</si>
  <si>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</si>
  <si>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</si>
  <si>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</si>
  <si>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</si>
  <si>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</si>
  <si>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</si>
  <si>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</si>
  <si>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</si>
  <si>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</si>
  <si>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</si>
  <si>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</si>
  <si>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</si>
  <si>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</si>
  <si>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</si>
  <si>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</si>
  <si>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</si>
  <si>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</si>
  <si>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</si>
  <si>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</si>
  <si>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</si>
  <si>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</si>
  <si>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</si>
  <si>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</si>
  <si>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</si>
  <si>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</si>
  <si>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</si>
  <si>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</si>
  <si>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</si>
  <si>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</si>
  <si>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</si>
  <si>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</si>
  <si>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</si>
  <si>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</si>
  <si>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</si>
  <si>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</si>
  <si>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</si>
  <si>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</si>
  <si>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</si>
  <si>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</si>
  <si>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</si>
  <si>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</si>
  <si>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</si>
  <si>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</si>
  <si>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</si>
  <si>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</si>
  <si>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</si>
  <si>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</si>
  <si>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</si>
  <si>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</si>
  <si>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</si>
  <si>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</si>
  <si>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</si>
  <si>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</si>
  <si>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</si>
  <si>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</si>
  <si>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</si>
  <si>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</si>
  <si>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</si>
  <si>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</si>
  <si>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</si>
  <si>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</si>
  <si>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</si>
  <si>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</si>
  <si>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</si>
  <si>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</si>
  <si>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</si>
  <si>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</si>
  <si>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</si>
  <si>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</si>
  <si>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</si>
  <si>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</si>
  <si>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</si>
  <si>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</si>
  <si>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</si>
  <si>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</si>
  <si>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</si>
  <si>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</si>
  <si>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</si>
  <si>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</si>
  <si>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</si>
  <si>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</si>
  <si>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</si>
  <si>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</si>
  <si>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</si>
  <si>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</si>
  <si>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</si>
  <si>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</si>
  <si>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</si>
  <si>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</si>
  <si>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</si>
  <si>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</si>
  <si>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</si>
  <si>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</si>
  <si>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</si>
  <si>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</si>
  <si>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</si>
  <si>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</si>
  <si>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</si>
  <si>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</si>
  <si>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</si>
  <si>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</si>
  <si>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</si>
  <si>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</si>
  <si>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</si>
  <si>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</si>
  <si>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</si>
  <si>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</si>
  <si>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</si>
  <si>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</si>
  <si>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</si>
  <si>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</si>
  <si>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</si>
  <si>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</si>
  <si>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</si>
  <si>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</si>
  <si>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</si>
  <si>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</si>
  <si>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</si>
  <si>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</si>
  <si>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</si>
  <si>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</si>
  <si>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</si>
  <si>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</si>
  <si>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</si>
  <si>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</si>
  <si>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</si>
  <si>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</si>
  <si>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</si>
  <si>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</si>
  <si>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</si>
  <si>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</si>
  <si>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</si>
  <si>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</si>
  <si>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</si>
  <si>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</si>
  <si>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</si>
  <si>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</si>
  <si>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</si>
  <si>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</si>
  <si>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</si>
  <si>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</si>
  <si>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</si>
  <si>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</si>
  <si>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</si>
  <si>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</si>
  <si>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</si>
  <si>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</si>
  <si>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</si>
  <si>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</si>
  <si>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</si>
  <si>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</si>
  <si>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</si>
  <si>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</si>
  <si>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</si>
  <si>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</si>
  <si>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</si>
  <si>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</si>
  <si>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</si>
  <si>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</si>
  <si>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</si>
  <si>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</si>
  <si>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</si>
  <si>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</si>
  <si>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</si>
  <si>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</si>
  <si>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</si>
  <si>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</si>
  <si>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</si>
  <si>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</si>
  <si>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</si>
  <si>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</si>
  <si>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</si>
  <si>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</si>
  <si>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</si>
  <si>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</si>
  <si>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</si>
  <si>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</si>
  <si>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</si>
  <si>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</si>
  <si>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</si>
  <si>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</si>
  <si>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</si>
  <si>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</si>
  <si>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</si>
  <si>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</si>
  <si>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</si>
  <si>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</si>
  <si>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</si>
  <si>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</si>
  <si>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</si>
  <si>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</si>
  <si>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</si>
  <si>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</si>
  <si>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</si>
  <si>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</si>
  <si>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</si>
  <si>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</si>
  <si>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</si>
  <si>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</si>
  <si>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</si>
  <si>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</si>
  <si>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</si>
  <si>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</si>
  <si>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</si>
  <si>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</si>
  <si>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</si>
  <si>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</si>
  <si>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</si>
  <si>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</si>
  <si>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</si>
  <si>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</si>
  <si>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</si>
  <si>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</si>
  <si>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</si>
  <si>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</si>
  <si>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</si>
  <si>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</si>
  <si>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</si>
  <si>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</si>
  <si>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</si>
  <si>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</si>
  <si>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</si>
  <si>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</si>
  <si>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</si>
  <si>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</si>
  <si>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</si>
  <si>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</si>
  <si>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</si>
  <si>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</si>
  <si>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</si>
  <si>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</si>
  <si>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</si>
  <si>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</si>
  <si>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</si>
  <si>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</si>
  <si>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</si>
  <si>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</si>
  <si>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</si>
  <si>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</si>
  <si>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</si>
  <si>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</si>
  <si>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</si>
  <si>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</si>
  <si>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</si>
  <si>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</si>
  <si>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</si>
  <si>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</si>
  <si>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</si>
  <si>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</si>
  <si>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</si>
  <si>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</si>
  <si>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</si>
  <si>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</si>
  <si>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</si>
  <si>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</si>
  <si>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</si>
  <si>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</si>
  <si>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</si>
  <si>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</si>
  <si>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</si>
  <si>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</si>
  <si>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</si>
  <si>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</si>
  <si>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</si>
  <si>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</si>
  <si>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</si>
  <si>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</si>
  <si>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</si>
  <si>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</si>
  <si>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</si>
  <si>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</si>
  <si>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</si>
  <si>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</si>
  <si>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</si>
  <si>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</si>
  <si>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</si>
  <si>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</si>
  <si>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</si>
  <si>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</si>
  <si>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</si>
  <si>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</si>
  <si>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</si>
  <si>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</si>
  <si>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</si>
  <si>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</si>
  <si>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</si>
  <si>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</si>
  <si>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</si>
  <si>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</si>
  <si>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</si>
  <si>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</si>
  <si>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</si>
  <si>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</si>
  <si>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</si>
  <si>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</si>
  <si>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</si>
  <si>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</si>
  <si>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</si>
  <si>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</si>
  <si>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</si>
  <si>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</si>
  <si>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</si>
  <si>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</si>
  <si>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</si>
  <si>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</si>
  <si>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</si>
  <si>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</si>
  <si>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</si>
  <si>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</si>
  <si>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</si>
  <si>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</si>
  <si>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</si>
  <si>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</si>
  <si>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</si>
  <si>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</si>
  <si>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</si>
  <si>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</si>
  <si>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</si>
  <si>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</si>
  <si>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</si>
  <si>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</si>
  <si>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</si>
  <si>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</si>
  <si>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</si>
  <si>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</si>
  <si>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</si>
  <si>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</si>
  <si>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</si>
  <si>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</si>
  <si>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</si>
  <si>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</si>
  <si>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</si>
  <si>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</si>
  <si>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</si>
  <si>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</si>
  <si>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</si>
  <si>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</si>
  <si>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</si>
  <si>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</si>
  <si>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</si>
  <si>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</si>
  <si>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</si>
  <si>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</si>
  <si>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</si>
  <si>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</si>
  <si>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</si>
  <si>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</si>
  <si>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</si>
  <si>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</si>
  <si>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</si>
  <si>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</si>
  <si>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</si>
  <si>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</si>
  <si>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</si>
  <si>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</si>
  <si>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</si>
  <si>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</si>
  <si>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</si>
  <si>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</si>
  <si>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</si>
  <si>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</si>
  <si>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</si>
  <si>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</si>
  <si>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</si>
  <si>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</si>
  <si>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</si>
  <si>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</si>
  <si>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</si>
  <si>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</si>
  <si>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</si>
  <si>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</si>
  <si>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</si>
  <si>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</si>
  <si>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</si>
  <si>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</si>
  <si>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</si>
  <si>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</si>
  <si>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</si>
  <si>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</si>
  <si>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</si>
  <si>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</si>
  <si>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</si>
  <si>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</si>
  <si>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</si>
  <si>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</si>
  <si>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</si>
  <si>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</si>
  <si>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</si>
  <si>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</si>
  <si>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</si>
  <si>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</si>
  <si>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</si>
  <si>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</si>
  <si>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</si>
  <si>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</si>
  <si>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</si>
  <si>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</si>
  <si>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</si>
  <si>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</si>
  <si>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</si>
  <si>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</si>
  <si>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</si>
  <si>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</si>
  <si>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</si>
  <si>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</si>
  <si>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</si>
  <si>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</si>
  <si>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</si>
  <si>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</si>
  <si>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</si>
  <si>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</si>
  <si>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</si>
  <si>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</si>
  <si>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</si>
  <si>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</si>
  <si>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</si>
  <si>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</si>
  <si>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</si>
  <si>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</si>
  <si>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</si>
  <si>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</si>
  <si>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</si>
  <si>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</si>
  <si>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</si>
  <si>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</si>
  <si>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</si>
  <si>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</si>
  <si>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</si>
  <si>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</si>
  <si>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</si>
  <si>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</si>
  <si>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</si>
  <si>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</si>
  <si>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</si>
  <si>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</si>
  <si>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</si>
  <si>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</si>
  <si>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</si>
  <si>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</si>
  <si>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</si>
  <si>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</si>
  <si>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</si>
  <si>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</si>
  <si>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</si>
  <si>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</si>
  <si>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</si>
  <si>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</si>
  <si>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</si>
  <si>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</si>
  <si>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</si>
  <si>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</si>
  <si>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</si>
  <si>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</si>
  <si>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</si>
  <si>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</si>
  <si>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</si>
  <si>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</si>
  <si>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</si>
  <si>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</si>
  <si>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</si>
  <si>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</si>
  <si>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</si>
  <si>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</si>
  <si>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</si>
  <si>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</si>
  <si>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</si>
  <si>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</si>
  <si>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</si>
  <si>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</si>
  <si>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</si>
  <si>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</si>
  <si>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</si>
  <si>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</si>
  <si>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</si>
  <si>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</si>
  <si>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</si>
  <si>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</si>
  <si>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</si>
  <si>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</si>
  <si>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</si>
  <si>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</si>
  <si>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</si>
  <si>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</si>
  <si>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</si>
  <si>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</si>
  <si>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</si>
  <si>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</si>
  <si>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</si>
  <si>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</si>
  <si>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</si>
  <si>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</si>
  <si>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</si>
  <si>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</si>
  <si>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</si>
  <si>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</si>
  <si>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</si>
  <si>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</si>
  <si>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</si>
  <si>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</si>
  <si>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</si>
  <si>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</si>
  <si>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</si>
  <si>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</si>
  <si>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</si>
  <si>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</si>
  <si>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</si>
  <si>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</si>
  <si>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</si>
  <si>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</si>
  <si>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</si>
  <si>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</si>
  <si>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</si>
  <si>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</si>
  <si>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</si>
  <si>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</si>
  <si>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</si>
  <si>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</si>
  <si>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</si>
  <si>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</si>
  <si>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</si>
  <si>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</si>
  <si>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</si>
  <si>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</si>
  <si>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</si>
  <si>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</si>
  <si>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</si>
  <si>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</si>
  <si>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</si>
  <si>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</si>
  <si>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</si>
  <si>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</si>
  <si>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</si>
  <si>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</si>
  <si>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</si>
  <si>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</si>
  <si>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</si>
  <si>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</si>
  <si>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</si>
  <si>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</si>
  <si>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</si>
  <si>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</si>
  <si>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</si>
  <si>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</si>
  <si>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</si>
  <si>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</si>
  <si>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</si>
  <si>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</si>
  <si>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</si>
  <si>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</si>
  <si>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</si>
  <si>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</si>
  <si>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</si>
  <si>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</si>
  <si>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</si>
  <si>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</si>
  <si>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</si>
  <si>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</si>
  <si>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</si>
  <si>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</si>
  <si>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</si>
  <si>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</si>
  <si>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</si>
  <si>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</si>
  <si>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</si>
  <si>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</si>
  <si>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</si>
  <si>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</si>
  <si>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</si>
  <si>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</si>
  <si>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</si>
  <si>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</si>
  <si>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</si>
  <si>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</si>
  <si>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</si>
  <si>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</si>
  <si>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</si>
  <si>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</si>
  <si>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</si>
  <si>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</si>
  <si>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</si>
  <si>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</si>
  <si>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</si>
  <si>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</si>
  <si>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</si>
  <si>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</si>
  <si>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</si>
  <si>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</si>
  <si>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</si>
  <si>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</si>
  <si>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</si>
  <si>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</si>
  <si>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</si>
  <si>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</si>
  <si>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</si>
  <si>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</si>
  <si>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</si>
  <si>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</si>
  <si>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</si>
  <si>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</si>
  <si>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</si>
  <si>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</si>
  <si>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</si>
  <si>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</si>
  <si>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</si>
  <si>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</si>
  <si>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</si>
  <si>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</si>
  <si>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</si>
  <si>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</si>
  <si>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</si>
  <si>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</si>
  <si>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</si>
  <si>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</si>
  <si>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</si>
  <si>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</si>
  <si>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</si>
  <si>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</si>
  <si>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</si>
  <si>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</si>
  <si>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</si>
  <si>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</si>
  <si>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</si>
  <si>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</si>
  <si>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</si>
  <si>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</si>
  <si>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</si>
  <si>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</si>
  <si>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</si>
  <si>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</si>
  <si>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</si>
  <si>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</si>
  <si>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</si>
  <si>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</si>
  <si>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</si>
  <si>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</si>
  <si>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</si>
  <si>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</si>
  <si>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</si>
  <si>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</si>
  <si>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</si>
  <si>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</si>
  <si>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</si>
  <si>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</si>
  <si>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</si>
  <si>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</si>
  <si>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</si>
  <si>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</si>
  <si>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</si>
  <si>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</si>
  <si>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</si>
  <si>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</si>
  <si>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</si>
  <si>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</si>
  <si>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</si>
  <si>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</si>
  <si>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</si>
  <si>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</si>
  <si>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</si>
  <si>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</si>
  <si>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</si>
  <si>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</si>
  <si>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</si>
  <si>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</si>
  <si>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</si>
  <si>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</si>
  <si>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</si>
  <si>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</si>
  <si>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</si>
  <si>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</si>
  <si>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</si>
  <si>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</si>
  <si>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</si>
  <si>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</si>
  <si>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</si>
  <si>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</si>
  <si>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</si>
  <si>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</si>
  <si>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</si>
  <si>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</si>
  <si>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</si>
  <si>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</si>
  <si>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</si>
  <si>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</si>
  <si>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</si>
  <si>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</si>
  <si>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</si>
  <si>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</si>
  <si>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</si>
  <si>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</si>
  <si>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</si>
  <si>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</si>
  <si>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</si>
  <si>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</si>
  <si>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</si>
  <si>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</si>
  <si>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</si>
  <si>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</si>
  <si>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</si>
  <si>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</si>
  <si>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</si>
  <si>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</si>
  <si>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</si>
  <si>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</si>
  <si>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</si>
  <si>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</si>
  <si>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</si>
  <si>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</si>
  <si>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</si>
  <si>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</si>
  <si>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</si>
  <si>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</si>
  <si>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</si>
  <si>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</si>
  <si>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</si>
  <si>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</si>
  <si>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</si>
  <si>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</si>
  <si>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</si>
  <si>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</si>
  <si>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</si>
  <si>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</si>
  <si>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</si>
  <si>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</si>
  <si>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</si>
  <si>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</si>
  <si>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</si>
  <si>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</si>
  <si>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</si>
  <si>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</si>
  <si>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</si>
  <si>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</si>
  <si>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</si>
  <si>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</si>
  <si>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</si>
  <si>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</si>
  <si>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</si>
  <si>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</si>
  <si>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</si>
  <si>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</si>
  <si>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</si>
  <si>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</si>
  <si>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</si>
  <si>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</si>
  <si>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</si>
  <si>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</si>
  <si>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</si>
  <si>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</si>
  <si>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</si>
  <si>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</si>
  <si>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</si>
  <si>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</si>
  <si>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</si>
  <si>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</si>
  <si>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</si>
  <si>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</si>
  <si>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</si>
  <si>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</si>
  <si>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</si>
  <si>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</si>
  <si>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</si>
  <si>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</si>
  <si>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</si>
  <si>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</si>
  <si>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</si>
  <si>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</si>
  <si>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</si>
  <si>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</si>
  <si>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</si>
  <si>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</si>
  <si>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</si>
  <si>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</si>
  <si>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</si>
  <si>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</si>
  <si>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</si>
  <si>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</si>
  <si>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</si>
  <si>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</si>
  <si>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</si>
  <si>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</si>
  <si>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</si>
  <si>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</si>
  <si>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</si>
  <si>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</si>
  <si>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</si>
  <si>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</si>
  <si>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</si>
  <si>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</si>
  <si>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</si>
  <si>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</si>
  <si>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</si>
  <si>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</si>
  <si>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</si>
  <si>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</si>
  <si>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</si>
  <si>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</si>
  <si>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</si>
  <si>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</si>
  <si>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</si>
  <si>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</si>
  <si>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</si>
  <si>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</si>
  <si>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</si>
  <si>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</si>
  <si>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</si>
  <si>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</si>
  <si>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</si>
  <si>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</si>
  <si>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</si>
  <si>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</si>
  <si>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</si>
  <si>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</si>
  <si>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</si>
  <si>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</si>
  <si>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</si>
  <si>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</si>
  <si>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</si>
  <si>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</si>
  <si>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</si>
  <si>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</si>
  <si>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</si>
  <si>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</si>
  <si>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</si>
  <si>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</si>
  <si>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</si>
  <si>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</si>
  <si>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</si>
  <si>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</si>
  <si>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</si>
  <si>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</si>
  <si>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</si>
  <si>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</si>
  <si>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</si>
  <si>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</si>
  <si>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</si>
  <si>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</si>
  <si>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</si>
  <si>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</si>
  <si>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</si>
  <si>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</si>
  <si>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</si>
  <si>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</si>
  <si>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</si>
  <si>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</si>
  <si>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</si>
  <si>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</si>
  <si>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</si>
  <si>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</si>
  <si>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</si>
  <si>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</si>
  <si>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</si>
  <si>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</si>
  <si>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</si>
  <si>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</si>
  <si>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</si>
  <si>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</si>
  <si>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</si>
  <si>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</si>
  <si>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</si>
  <si>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</si>
  <si>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</si>
  <si>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</si>
  <si>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</si>
  <si>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</si>
  <si>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</si>
  <si>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</si>
  <si>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</si>
  <si>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</si>
  <si>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</si>
  <si>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</si>
  <si>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</si>
  <si>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</si>
  <si>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</si>
  <si>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</si>
  <si>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</si>
  <si>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</si>
  <si>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</si>
  <si>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</si>
  <si>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</si>
  <si>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</si>
  <si>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</si>
  <si>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</si>
  <si>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</si>
  <si>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</si>
  <si>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</si>
  <si>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</si>
  <si>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</si>
  <si>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</si>
  <si>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</si>
  <si>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</si>
  <si>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</si>
  <si>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</si>
  <si>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</si>
  <si>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</si>
  <si>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</si>
  <si>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</si>
  <si>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</si>
  <si>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</si>
  <si>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</si>
  <si>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</si>
  <si>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</si>
  <si>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</si>
  <si>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</si>
  <si>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</si>
  <si>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</si>
  <si>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</si>
  <si>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</si>
  <si>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</si>
  <si>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</si>
  <si>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</si>
  <si>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</si>
  <si>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</si>
  <si>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</si>
  <si>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</si>
  <si>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</si>
  <si>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</si>
  <si>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</si>
  <si>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</si>
  <si>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</si>
  <si>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</si>
  <si>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</si>
  <si>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</si>
  <si>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</si>
  <si>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</si>
  <si>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</si>
  <si>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</si>
  <si>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</si>
  <si>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</si>
  <si>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</si>
  <si>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</si>
  <si>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</si>
  <si>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</si>
  <si>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</si>
  <si>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</si>
  <si>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</si>
  <si>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</si>
  <si>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</si>
  <si>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</si>
  <si>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</si>
  <si>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</si>
  <si>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</si>
  <si>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</si>
  <si>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</si>
  <si>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</si>
  <si>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</si>
  <si>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</si>
  <si>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</si>
  <si>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</si>
  <si>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</si>
  <si>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</si>
  <si>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</si>
  <si>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</si>
  <si>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</si>
  <si>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</si>
  <si>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</si>
  <si>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</si>
  <si>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</si>
  <si>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</si>
  <si>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</si>
  <si>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</si>
  <si>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</si>
  <si>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</si>
  <si>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</si>
  <si>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</si>
  <si>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</si>
  <si>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</si>
  <si>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</si>
  <si>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</si>
  <si>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</si>
  <si>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</si>
  <si>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</si>
  <si>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</si>
  <si>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</si>
  <si>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</si>
  <si>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</si>
  <si>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</si>
  <si>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</si>
  <si>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</si>
  <si>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</si>
  <si>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</si>
  <si>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</si>
  <si>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</si>
  <si>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</si>
  <si>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</si>
  <si>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</si>
  <si>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</si>
  <si>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</si>
  <si>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</si>
  <si>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</si>
  <si>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</si>
  <si>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</si>
  <si>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</si>
  <si>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</si>
  <si>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</si>
  <si>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</si>
  <si>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</si>
  <si>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</si>
  <si>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</si>
  <si>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</si>
  <si>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</si>
  <si>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</si>
  <si>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</si>
  <si>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</si>
  <si>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</si>
  <si>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</si>
  <si>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</si>
  <si>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</si>
  <si>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</si>
  <si>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</si>
  <si>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</si>
  <si>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</si>
  <si>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</si>
  <si>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</si>
  <si>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</si>
  <si>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</si>
  <si>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</si>
  <si>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</si>
  <si>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</si>
  <si>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</si>
  <si>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</si>
  <si>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</si>
  <si>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</si>
  <si>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</si>
  <si>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</si>
  <si>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</si>
  <si>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</si>
  <si>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</si>
  <si>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</si>
  <si>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</si>
  <si>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</si>
  <si>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</si>
  <si>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</si>
  <si>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</si>
  <si>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</si>
  <si>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</si>
  <si>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</si>
  <si>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</si>
  <si>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</si>
  <si>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</si>
  <si>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</si>
  <si>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</si>
  <si>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</si>
  <si>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</si>
  <si>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</si>
  <si>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</si>
  <si>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</si>
  <si>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</si>
  <si>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</si>
  <si>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</si>
  <si>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</si>
  <si>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</si>
  <si>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</si>
  <si>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</si>
  <si>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</si>
  <si>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</si>
  <si>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</si>
  <si>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</si>
  <si>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</si>
  <si>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</si>
  <si>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</si>
  <si>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</si>
  <si>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</si>
  <si>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</si>
  <si>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</si>
  <si>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</si>
  <si>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</si>
  <si>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</si>
  <si>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</si>
  <si>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</si>
  <si>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</si>
  <si>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</si>
  <si>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</si>
  <si>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</si>
  <si>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</si>
  <si>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</si>
  <si>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</si>
  <si>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</si>
  <si>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</si>
  <si>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</si>
  <si>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</si>
  <si>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</si>
  <si>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</si>
  <si>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</si>
  <si>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</si>
  <si>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</si>
  <si>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</si>
  <si>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</si>
  <si>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</si>
  <si>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</si>
  <si>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</si>
  <si>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</si>
  <si>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</si>
  <si>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</si>
  <si>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</si>
  <si>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</si>
  <si>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</si>
  <si>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</si>
  <si>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</si>
  <si>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</si>
  <si>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</si>
  <si>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</si>
  <si>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</si>
  <si>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</si>
  <si>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</si>
  <si>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</si>
  <si>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</si>
  <si>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</si>
  <si>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</si>
  <si>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</si>
  <si>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</si>
  <si>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</si>
  <si>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</si>
  <si>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</si>
  <si>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</si>
  <si>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</si>
  <si>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</si>
  <si>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</si>
  <si>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</si>
  <si>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</si>
  <si>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</si>
  <si>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</si>
  <si>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</si>
  <si>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</si>
  <si>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</si>
  <si>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</si>
  <si>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</si>
  <si>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</si>
  <si>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</si>
  <si>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</si>
  <si>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</si>
  <si>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</si>
  <si>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</si>
  <si>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</si>
  <si>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</si>
  <si>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</si>
  <si>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</si>
  <si>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</si>
  <si>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</si>
  <si>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</si>
  <si>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</si>
  <si>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</si>
  <si>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</si>
  <si>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</si>
  <si>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</si>
  <si>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</si>
  <si>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</si>
  <si>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</si>
  <si>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</si>
  <si>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</si>
  <si>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</si>
  <si>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</si>
  <si>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</si>
  <si>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</si>
  <si>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</si>
  <si>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</si>
  <si>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</si>
  <si>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</si>
  <si>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</si>
  <si>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</si>
  <si>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</si>
  <si>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</si>
  <si>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</si>
  <si>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</si>
  <si>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</si>
  <si>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</si>
  <si>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</si>
  <si>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</si>
  <si>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</si>
  <si>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</si>
  <si>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</si>
  <si>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</si>
  <si>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</si>
  <si>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</si>
  <si>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</si>
  <si>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</si>
  <si>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</si>
  <si>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</si>
  <si>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</si>
  <si>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</si>
  <si>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</si>
  <si>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</si>
  <si>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</si>
  <si>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</si>
  <si>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</si>
  <si>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</si>
  <si>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</si>
  <si>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</si>
  <si>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</si>
  <si>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</si>
  <si>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</si>
  <si>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</si>
  <si>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</si>
  <si>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</si>
  <si>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</si>
  <si>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</si>
  <si>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</si>
  <si>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</si>
  <si>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</si>
  <si>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</si>
  <si>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</si>
  <si>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</si>
  <si>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</si>
  <si>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</si>
  <si>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</si>
  <si>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</si>
  <si>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</si>
  <si>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</si>
  <si>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</si>
  <si>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</si>
  <si>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</si>
  <si>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</si>
  <si>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</si>
  <si>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</si>
  <si>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</si>
  <si>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</si>
  <si>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</si>
  <si>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</si>
  <si>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</si>
  <si>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</si>
  <si>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</si>
  <si>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</si>
  <si>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</si>
  <si>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</si>
  <si>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</si>
  <si>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</si>
  <si>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</si>
  <si>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</si>
  <si>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</si>
  <si>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</si>
  <si>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</si>
  <si>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</si>
  <si>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</si>
  <si>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</si>
  <si>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</si>
  <si>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</si>
  <si>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</si>
  <si>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</si>
  <si>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</si>
  <si>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</si>
  <si>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</si>
  <si>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</si>
  <si>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</si>
  <si>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</si>
  <si>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</si>
  <si>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</si>
  <si>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</si>
  <si>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</si>
  <si>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</si>
  <si>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</si>
  <si>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</si>
  <si>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</si>
  <si>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</si>
  <si>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</si>
  <si>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</si>
  <si>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</si>
  <si>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</si>
  <si>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</si>
  <si>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</si>
  <si>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</si>
  <si>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</si>
  <si>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</si>
  <si>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</si>
  <si>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</si>
  <si>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</si>
  <si>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</si>
  <si>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</si>
  <si>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</si>
  <si>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</si>
  <si>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</si>
  <si>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</si>
  <si>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</si>
  <si>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</si>
  <si>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</si>
  <si>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</si>
  <si>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</si>
  <si>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</si>
  <si>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</si>
  <si>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</si>
  <si>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</si>
  <si>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</si>
  <si>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</si>
  <si>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</si>
  <si>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</si>
  <si>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</si>
  <si>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</si>
  <si>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</si>
  <si>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</si>
  <si>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</si>
  <si>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</si>
  <si>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</si>
  <si>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</si>
  <si>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</si>
  <si>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</si>
  <si>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</si>
  <si>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</si>
  <si>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</si>
  <si>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</si>
  <si>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</si>
  <si>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</si>
  <si>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</si>
  <si>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</si>
  <si>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</si>
  <si>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</si>
  <si>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</si>
  <si>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</si>
  <si>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</si>
  <si>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</si>
  <si>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</si>
  <si>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</si>
  <si>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</si>
  <si>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</si>
  <si>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</si>
  <si>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</si>
  <si>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</si>
  <si>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</si>
  <si>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</si>
  <si>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</si>
  <si>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</si>
  <si>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</si>
  <si>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</si>
  <si>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</si>
  <si>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</si>
  <si>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</si>
  <si>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</si>
  <si>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</si>
  <si>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</si>
  <si>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</si>
  <si>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</si>
  <si>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</si>
  <si>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</si>
  <si>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</si>
  <si>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</si>
  <si>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</si>
  <si>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</si>
  <si>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</si>
  <si>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</si>
  <si>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</si>
  <si>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</si>
  <si>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</si>
  <si>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</si>
  <si>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</si>
  <si>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</si>
  <si>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</si>
  <si>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</si>
  <si>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</si>
  <si>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</si>
  <si>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</si>
  <si>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</si>
  <si>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</si>
  <si>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</si>
  <si>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</si>
  <si>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</si>
  <si>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</si>
  <si>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</si>
  <si>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</si>
  <si>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</si>
  <si>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</si>
  <si>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</si>
  <si>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</si>
  <si>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</si>
  <si>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</si>
  <si>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</si>
  <si>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</si>
  <si>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</si>
  <si>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</si>
  <si>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</si>
  <si>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</si>
  <si>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</si>
  <si>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</si>
  <si>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</si>
  <si>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</si>
  <si>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</si>
  <si>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</si>
  <si>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</si>
  <si>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</si>
  <si>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</si>
  <si>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</si>
  <si>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</si>
  <si>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</si>
  <si>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</si>
  <si>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</si>
  <si>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</si>
  <si>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</si>
  <si>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</si>
  <si>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</si>
  <si>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</si>
  <si>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</si>
  <si>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</si>
  <si>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</si>
  <si>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</si>
  <si>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</si>
  <si>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</si>
  <si>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</si>
  <si>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</si>
  <si>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</si>
  <si>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</si>
  <si>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</si>
  <si>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</si>
  <si>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</si>
  <si>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</si>
  <si>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</si>
  <si>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</si>
  <si>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</si>
  <si>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</si>
  <si>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</si>
  <si>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</si>
  <si>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</si>
  <si>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</si>
  <si>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</si>
  <si>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</si>
  <si>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</si>
  <si>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</si>
  <si>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</si>
  <si>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</si>
  <si>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</si>
  <si>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</si>
  <si>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</si>
  <si>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</si>
  <si>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</si>
  <si>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</si>
  <si>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</si>
  <si>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</si>
  <si>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</si>
  <si>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</si>
  <si>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</si>
  <si>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</si>
  <si>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</si>
  <si>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</si>
  <si>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</si>
  <si>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</si>
  <si>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</si>
  <si>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</si>
  <si>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</si>
  <si>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</si>
  <si>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</si>
  <si>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</si>
  <si>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</si>
  <si>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</si>
  <si>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</si>
  <si>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</si>
  <si>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</si>
  <si>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</si>
  <si>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</si>
  <si>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</si>
  <si>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</si>
  <si>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</si>
  <si>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</si>
  <si>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</si>
  <si>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</si>
  <si>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</si>
  <si>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</si>
  <si>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</si>
  <si>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</si>
  <si>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</si>
  <si>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</si>
  <si>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</si>
  <si>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</si>
  <si>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</si>
  <si>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</si>
  <si>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</si>
  <si>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</si>
  <si>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</si>
  <si>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</si>
  <si>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</si>
  <si>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</si>
  <si>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</si>
  <si>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</si>
  <si>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</si>
  <si>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</si>
  <si>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</si>
  <si>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</si>
  <si>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</si>
  <si>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</si>
  <si>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</si>
  <si>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</si>
  <si>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</si>
  <si>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</si>
  <si>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</si>
  <si>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</si>
  <si>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</si>
  <si>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</si>
  <si>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</si>
  <si>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</si>
  <si>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</si>
  <si>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</si>
  <si>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</si>
  <si>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</si>
  <si>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</si>
  <si>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</si>
  <si>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</si>
  <si>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</si>
  <si>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</si>
  <si>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</si>
  <si>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</si>
  <si>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</si>
  <si>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</si>
  <si>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</si>
  <si>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</si>
  <si>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</si>
  <si>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</si>
  <si>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</si>
  <si>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</si>
  <si>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</si>
  <si>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</si>
  <si>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</si>
  <si>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</si>
  <si>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</si>
  <si>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</si>
  <si>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</si>
  <si>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</si>
  <si>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</si>
  <si>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</si>
  <si>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</si>
  <si>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</si>
  <si>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</si>
  <si>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</si>
  <si>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</si>
  <si>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</si>
  <si>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</si>
  <si>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</si>
  <si>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</si>
  <si>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</si>
  <si>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</si>
  <si>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</si>
  <si>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</si>
  <si>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</si>
  <si>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</si>
  <si>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</si>
  <si>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</si>
  <si>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</si>
  <si>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</si>
  <si>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</si>
  <si>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</si>
  <si>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</si>
  <si>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</si>
  <si>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</si>
  <si>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</si>
  <si>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</si>
  <si>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</si>
  <si>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</si>
  <si>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</si>
  <si>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</si>
  <si>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</si>
  <si>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</si>
  <si>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</si>
  <si>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</si>
  <si>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</si>
  <si>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</si>
  <si>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</si>
  <si>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</si>
  <si>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</si>
  <si>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</si>
  <si>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</si>
  <si>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</si>
  <si>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</si>
  <si>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</si>
  <si>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</si>
  <si>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</si>
  <si>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</si>
  <si>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</si>
  <si>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</si>
  <si>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</si>
  <si>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</si>
  <si>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</si>
  <si>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</si>
  <si>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</si>
  <si>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</si>
  <si>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</si>
  <si>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</si>
  <si>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</si>
  <si>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</si>
  <si>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</si>
  <si>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</si>
  <si>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</si>
  <si>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</si>
  <si>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</si>
  <si>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</si>
  <si>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</si>
  <si>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</si>
  <si>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</si>
  <si>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</si>
  <si>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</si>
  <si>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</si>
  <si>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</si>
  <si>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</si>
  <si>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</si>
  <si>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</si>
  <si>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</si>
  <si>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</si>
  <si>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</si>
  <si>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</si>
  <si>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</si>
  <si>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</si>
  <si>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</si>
  <si>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</si>
  <si>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</si>
  <si>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</si>
  <si>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</si>
  <si>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</si>
  <si>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</si>
  <si>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</si>
  <si>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</si>
  <si>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</si>
  <si>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</si>
  <si>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</si>
  <si>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</si>
  <si>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</si>
  <si>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</si>
  <si>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</si>
  <si>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</si>
  <si>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</si>
  <si>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</si>
  <si>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</si>
  <si>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</si>
  <si>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</si>
  <si>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</si>
  <si>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</si>
  <si>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</si>
  <si>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</si>
  <si>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</si>
  <si>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</si>
  <si>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</si>
  <si>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</si>
  <si>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</si>
  <si>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</si>
  <si>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</si>
  <si>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</si>
  <si>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</si>
  <si>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</si>
  <si>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</si>
  <si>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</si>
  <si>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</si>
  <si>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</si>
  <si>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</si>
  <si>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</si>
  <si>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</si>
  <si>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</si>
  <si>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</si>
  <si>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</si>
  <si>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</si>
  <si>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</si>
  <si>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</si>
  <si>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</si>
  <si>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</si>
  <si>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</si>
  <si>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</si>
  <si>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</si>
  <si>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</si>
  <si>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</si>
  <si>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</si>
  <si>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</si>
  <si>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</si>
  <si>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</si>
  <si>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</si>
  <si>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</si>
  <si>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</si>
  <si>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</si>
  <si>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</si>
  <si>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</si>
  <si>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</si>
  <si>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</si>
  <si>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</si>
  <si>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</si>
  <si>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</si>
  <si>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</si>
  <si>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</si>
  <si>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</si>
  <si>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</si>
  <si>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</si>
  <si>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</si>
  <si>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</si>
  <si>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</si>
  <si>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</si>
  <si>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</si>
  <si>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</si>
  <si>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</si>
  <si>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</si>
  <si>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</si>
  <si>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</si>
  <si>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</si>
  <si>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</si>
  <si>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</si>
  <si>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</si>
  <si>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</si>
  <si>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</si>
  <si>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</si>
  <si>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</si>
  <si>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</si>
  <si>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</si>
  <si>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</si>
  <si>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</si>
  <si>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</si>
  <si>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</si>
  <si>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</si>
  <si>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</si>
  <si>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</si>
  <si>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</si>
  <si>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</si>
  <si>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</si>
  <si>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</si>
  <si>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</si>
  <si>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</si>
  <si>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</si>
  <si>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</si>
  <si>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</si>
  <si>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</si>
  <si>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</si>
  <si>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</si>
  <si>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</si>
  <si>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</si>
  <si>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</si>
  <si>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</si>
  <si>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</si>
  <si>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</si>
  <si>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</si>
  <si>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</si>
  <si>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</si>
  <si>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</si>
  <si>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</si>
  <si>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</si>
  <si>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</si>
  <si>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</si>
  <si>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</si>
  <si>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</si>
  <si>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</si>
  <si>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</si>
  <si>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</si>
  <si>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</si>
  <si>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</si>
  <si>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</si>
  <si>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</si>
  <si>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</si>
  <si>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</si>
  <si>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</si>
  <si>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</si>
  <si>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</si>
  <si>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</si>
  <si>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</si>
  <si>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</si>
  <si>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</si>
  <si>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</si>
  <si>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</si>
  <si>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</si>
  <si>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</si>
  <si>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</si>
  <si>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</si>
  <si>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</si>
  <si>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</si>
  <si>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</si>
  <si>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</si>
  <si>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</si>
  <si>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</si>
  <si>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</si>
  <si>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</si>
  <si>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</si>
  <si>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</si>
  <si>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</si>
  <si>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</si>
  <si>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</si>
  <si>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</si>
  <si>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</si>
  <si>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</si>
  <si>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</si>
  <si>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</si>
  <si>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</si>
  <si>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</si>
  <si>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</si>
  <si>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</si>
  <si>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</si>
  <si>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</si>
  <si>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</si>
  <si>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</si>
  <si>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</si>
  <si>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</si>
  <si>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</si>
  <si>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</si>
  <si>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</si>
  <si>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</si>
  <si>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</si>
  <si>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</si>
  <si>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</si>
  <si>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</si>
  <si>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</si>
  <si>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</si>
  <si>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</si>
  <si>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</si>
  <si>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</si>
  <si>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</si>
  <si>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</si>
  <si>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</si>
  <si>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</si>
  <si>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</si>
  <si>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</si>
  <si>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</si>
  <si>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</si>
  <si>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</si>
  <si>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</si>
  <si>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</si>
  <si>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</si>
  <si>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</si>
  <si>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</si>
  <si>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</si>
  <si>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</si>
  <si>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</si>
  <si>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</si>
  <si>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</si>
  <si>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</si>
  <si>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</si>
  <si>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</si>
  <si>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</si>
  <si>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</si>
  <si>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</si>
  <si>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</si>
  <si>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</si>
  <si>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</si>
  <si>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</si>
  <si>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</si>
  <si>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</si>
  <si>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</si>
  <si>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</si>
  <si>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</si>
  <si>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</si>
  <si>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</si>
  <si>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</si>
  <si>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</si>
  <si>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</si>
  <si>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</si>
  <si>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</si>
  <si>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</si>
  <si>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</si>
  <si>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</si>
  <si>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</si>
  <si>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</si>
  <si>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</si>
  <si>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</si>
  <si>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</si>
  <si>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</si>
  <si>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</si>
  <si>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</si>
  <si>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</si>
  <si>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</si>
  <si>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</si>
  <si>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</si>
  <si>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</si>
  <si>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</si>
  <si>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</si>
  <si>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</si>
  <si>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</si>
  <si>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</si>
  <si>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</si>
  <si>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</si>
  <si>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</si>
  <si>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</si>
  <si>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</si>
  <si>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</si>
  <si>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</si>
  <si>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</si>
  <si>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</si>
  <si>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</si>
  <si>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</si>
  <si>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</si>
  <si>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</si>
  <si>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</si>
  <si>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</si>
  <si>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</si>
  <si>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</si>
  <si>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</si>
  <si>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</si>
  <si>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</si>
  <si>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</si>
  <si>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</si>
  <si>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</si>
  <si>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</si>
  <si>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</si>
  <si>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</si>
  <si>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</si>
  <si>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</si>
  <si>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</si>
  <si>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</si>
  <si>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</si>
  <si>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</si>
  <si>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</si>
  <si>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</si>
  <si>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</si>
  <si>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</si>
  <si>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</si>
  <si>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</si>
  <si>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</si>
  <si>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</si>
  <si>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</si>
  <si>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</si>
  <si>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</si>
  <si>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</si>
  <si>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</si>
  <si>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</si>
  <si>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</si>
  <si>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</si>
  <si>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</si>
  <si>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</si>
  <si>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</si>
  <si>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</si>
  <si>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</si>
  <si>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</si>
  <si>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</si>
  <si>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</si>
  <si>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</si>
  <si>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</si>
  <si>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</si>
  <si>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</si>
  <si>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</si>
  <si>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</si>
  <si>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</si>
  <si>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</si>
  <si>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</si>
  <si>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</si>
  <si>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</si>
  <si>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</si>
  <si>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</si>
  <si>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</si>
  <si>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</si>
  <si>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</si>
  <si>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</si>
  <si>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</si>
  <si>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</si>
  <si>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</si>
  <si>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</si>
  <si>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</si>
  <si>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</si>
  <si>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</si>
  <si>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</si>
  <si>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</si>
  <si>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</si>
  <si>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</si>
  <si>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</si>
  <si>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</si>
  <si>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</si>
  <si>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</si>
  <si>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</si>
  <si>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</si>
  <si>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</si>
  <si>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</si>
  <si>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</si>
  <si>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</si>
  <si>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</si>
  <si>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</si>
  <si>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</si>
  <si>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</si>
  <si>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</si>
  <si>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No. 2021-5-05003362020</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</si>
  <si>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</si>
  <si>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PRESTAR EL SERVICIO HOGARES INFANTILES- H.I DE CONFORMIIDAD CON EL MANUAL OPERATIVO DE LA MODALIDAD INSTITUCIONAL  Y LAS DIRECTRICES ESTABLECIDAS POR EL ICBF, EN ARMONIA CON LA POLITICA DE ESTADO PARA EL DESARROLLO INTEGRAL DE LA PRIMERA INFANCIA D CERO A SIEMPRE.</t>
  </si>
  <si>
    <t>0976-2016</t>
  </si>
  <si>
    <t>0227-2019</t>
  </si>
  <si>
    <t>PRESTAR EL SERVICIO DE ATENCION INTEGRAL A NIÑOS Y HNIÑAS MENORES DE 5 AÑOS , O HASTA SU INGRESO AL GRADO DE TRANCISION, CON ELL FIN DE PROMOVER EL DESARROLLO INTEGRAL DE LA PRIMERA INFANCIA, DE CONFORMIDAD CON EL MANUAL OPERATIVO DE LA MODALIDAD INSTITUCIONAL Y LAS DIRECTRICES ESTABLECIDAD POR EL ICBF, EN EL MARCO DE LA POLITICA  DE ESTADO PARA EL DESARROLLO INTEGRAL DE LA PRIMERA INFANCIA " DE C“RO A SIEMPRE, EN EL SERVICIO HOGARES INFANTILES</t>
  </si>
  <si>
    <t>0130-2015</t>
  </si>
  <si>
    <t>ATENDER A LA PRIMERA INFANCIA EN EL MARCO DE LA ESTRATEGIA DE CERO A SIEMPRE, DE CONFORMIDAD CON LAS DIRECTRICES, LINEAMIENTOS Y PARAMETROS ESTABLECIDOS POR EL ICBF, ASI COMO REGULAR LAS RELACIONES ENTRE LAS PARTES DERIVADAS DE LA ENTREGA DE APORTES DEL ICBFA LA ENTIDAD ADMINISTRADORA DEL SERVICIO, PARA QUE ESTE ASUMA CON SU PERSONALY BAJO SU EXCLUSIVA RESPONSABILIDAD DICHA ATENCION.</t>
  </si>
  <si>
    <t>976/2016</t>
  </si>
  <si>
    <t>PRESTAR EL SERVICIO DE ATENCION, EDUCACION INICIAL Y CUIDADO A NIÑOS Y NIÑAS MENORES DE CINCO (5) AÑOS, O HASTA SU INGRESO AL GRADO DE TRANCISION, CON EL FIN DE PROMOVER EL DESARROLLO INTEGRAL DE LA PRIMERA INFANCIA CON CALIDD, DE CONFORMIDAD CON LOS LINEAMIENTOS, EL MANUAL OPERATIVO,  LAS DIRECTRICES, PARAMETROS, Y ESTANDAES ESTABLECIDOS POR EL ICBF, PARA EL SERVICIO DE HOGARES INFANTILES (HI), EN EL MARCO DE LA POLITICA DE ESTADO DE ATENCION INTEGRAL “DE CERO A SIEMPRE”.</t>
  </si>
  <si>
    <t>255/2016</t>
  </si>
  <si>
    <t>1602-2012</t>
  </si>
  <si>
    <t xml:space="preserve">Atender a la primera infancia  en el marco de la estrategia de cero a siempre, de conformidad con las directrices, lineamientos y parámetros establecidos por el ICBF, así como regular las relaciones entre las partes derivadas de la entrega de aportes del icbf al contratista para que este asuma con su personal y bajo su exclusiva responsabilidad dicha atención. </t>
  </si>
  <si>
    <t>912-2012</t>
  </si>
  <si>
    <t>555-2012</t>
  </si>
  <si>
    <t>0336-2020</t>
  </si>
  <si>
    <t>PAOLA ANDREA COLORADO GARCIA</t>
  </si>
  <si>
    <t>CALLE MEJIA # 19-76</t>
  </si>
  <si>
    <t>3147977218 - 8300066</t>
  </si>
  <si>
    <t>PAOLA A. COLORADO G.</t>
  </si>
  <si>
    <t>PAOLA ANDREACOLORADO GARCIA</t>
  </si>
  <si>
    <t>h.i.rltigrillo@hotmail.com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</si>
</sst>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F22" sqref="F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6" t="s">
        <v>2676</v>
      </c>
      <c r="D15" s="35"/>
      <c r="E15" s="35"/>
      <c r="F15" s="5"/>
      <c r="G15" s="32" t="s">
        <v>1168</v>
      </c>
      <c r="H15" s="103" t="s">
        <v>36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800014727</v>
      </c>
      <c r="C20" s="5"/>
      <c r="D20" s="73"/>
      <c r="E20" s="5"/>
      <c r="F20" s="5"/>
      <c r="G20" s="5"/>
      <c r="H20" s="186"/>
      <c r="I20" s="149" t="s">
        <v>36</v>
      </c>
      <c r="J20" s="150" t="s">
        <v>43</v>
      </c>
      <c r="K20" s="151">
        <v>357576200</v>
      </c>
      <c r="L20" s="152">
        <v>44197</v>
      </c>
      <c r="M20" s="152">
        <v>44561</v>
      </c>
      <c r="N20" s="135">
        <f>+(M20-L20)/30</f>
        <v>12.133333333333333</v>
      </c>
      <c r="O20" s="138"/>
      <c r="U20" s="134"/>
      <c r="V20" s="105">
        <f ca="1">NOW()</f>
        <v>44188.371124189813</v>
      </c>
      <c r="W20" s="105">
        <f ca="1">NOW()</f>
        <v>44188.371124189813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PADRES DE FAMILIA DE LOS NIÑOS USUARIOS DEL HOGAR INFANTIL EL TIGRILLO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2680</v>
      </c>
      <c r="E48" s="145">
        <v>43484</v>
      </c>
      <c r="F48" s="145">
        <v>43767</v>
      </c>
      <c r="G48" s="159">
        <f>IF(AND(E48&lt;&gt;"",F48&lt;&gt;""),((F48-E48)/30),"")</f>
        <v>9.4333333333333336</v>
      </c>
      <c r="H48" s="114" t="s">
        <v>2678</v>
      </c>
      <c r="I48" s="113" t="s">
        <v>36</v>
      </c>
      <c r="J48" s="113" t="s">
        <v>43</v>
      </c>
      <c r="K48" s="116">
        <v>310228955</v>
      </c>
      <c r="L48" s="115" t="s">
        <v>1148</v>
      </c>
      <c r="M48" s="117"/>
      <c r="N48" s="115" t="s">
        <v>27</v>
      </c>
      <c r="O48" s="115" t="s">
        <v>26</v>
      </c>
      <c r="P48" s="78"/>
    </row>
    <row r="49" spans="1:16" s="6" customFormat="1" ht="24.75" customHeight="1" x14ac:dyDescent="0.25">
      <c r="A49" s="143">
        <v>2</v>
      </c>
      <c r="B49" s="111" t="s">
        <v>2665</v>
      </c>
      <c r="C49" s="112" t="s">
        <v>31</v>
      </c>
      <c r="D49" s="110" t="s">
        <v>2679</v>
      </c>
      <c r="E49" s="145">
        <v>43040</v>
      </c>
      <c r="F49" s="145">
        <v>43404</v>
      </c>
      <c r="G49" s="159">
        <f t="shared" ref="G49:G50" si="2">IF(AND(E49&lt;&gt;"",F49&lt;&gt;""),((F49-E49)/30),"")</f>
        <v>12.133333333333333</v>
      </c>
      <c r="H49" s="114" t="s">
        <v>2681</v>
      </c>
      <c r="I49" s="113" t="s">
        <v>36</v>
      </c>
      <c r="J49" s="113" t="s">
        <v>43</v>
      </c>
      <c r="K49" s="116">
        <v>326028184</v>
      </c>
      <c r="L49" s="115" t="s">
        <v>1148</v>
      </c>
      <c r="M49" s="117"/>
      <c r="N49" s="115" t="s">
        <v>27</v>
      </c>
      <c r="O49" s="115" t="s">
        <v>26</v>
      </c>
      <c r="P49" s="78"/>
    </row>
    <row r="50" spans="1:16" s="6" customFormat="1" ht="24.75" customHeight="1" x14ac:dyDescent="0.25">
      <c r="A50" s="143">
        <v>3</v>
      </c>
      <c r="B50" s="111" t="s">
        <v>2665</v>
      </c>
      <c r="C50" s="112" t="s">
        <v>31</v>
      </c>
      <c r="D50" s="121" t="s">
        <v>2682</v>
      </c>
      <c r="E50" s="145">
        <v>42045</v>
      </c>
      <c r="F50" s="145">
        <v>42369</v>
      </c>
      <c r="G50" s="159">
        <f t="shared" si="2"/>
        <v>10.8</v>
      </c>
      <c r="H50" s="119" t="s">
        <v>2683</v>
      </c>
      <c r="I50" s="113" t="s">
        <v>36</v>
      </c>
      <c r="J50" s="113" t="s">
        <v>43</v>
      </c>
      <c r="K50" s="116">
        <v>216418400</v>
      </c>
      <c r="L50" s="115" t="s">
        <v>1148</v>
      </c>
      <c r="M50" s="117"/>
      <c r="N50" s="115" t="s">
        <v>27</v>
      </c>
      <c r="O50" s="115" t="s">
        <v>26</v>
      </c>
      <c r="P50" s="78"/>
    </row>
    <row r="51" spans="1:16" s="6" customFormat="1" ht="24.75" customHeight="1" outlineLevel="1" x14ac:dyDescent="0.25">
      <c r="A51" s="143">
        <v>4</v>
      </c>
      <c r="B51" s="111" t="s">
        <v>2665</v>
      </c>
      <c r="C51" s="112" t="s">
        <v>31</v>
      </c>
      <c r="D51" s="110" t="s">
        <v>2684</v>
      </c>
      <c r="E51" s="145">
        <v>42675</v>
      </c>
      <c r="F51" s="145">
        <v>43039</v>
      </c>
      <c r="G51" s="159">
        <f t="shared" ref="G51:G107" si="3">IF(AND(E51&lt;&gt;"",F51&lt;&gt;""),((F51-E51)/30),"")</f>
        <v>12.133333333333333</v>
      </c>
      <c r="H51" s="114" t="s">
        <v>2685</v>
      </c>
      <c r="I51" s="113" t="s">
        <v>36</v>
      </c>
      <c r="J51" s="113" t="s">
        <v>43</v>
      </c>
      <c r="K51" s="116">
        <v>217141300</v>
      </c>
      <c r="L51" s="115" t="s">
        <v>1148</v>
      </c>
      <c r="M51" s="117"/>
      <c r="N51" s="115" t="s">
        <v>27</v>
      </c>
      <c r="O51" s="115" t="s">
        <v>26</v>
      </c>
      <c r="P51" s="78"/>
    </row>
    <row r="52" spans="1:16" s="7" customFormat="1" ht="24.75" customHeight="1" outlineLevel="1" x14ac:dyDescent="0.25">
      <c r="A52" s="144">
        <v>5</v>
      </c>
      <c r="B52" s="111" t="s">
        <v>2665</v>
      </c>
      <c r="C52" s="112" t="s">
        <v>31</v>
      </c>
      <c r="D52" s="110" t="s">
        <v>2686</v>
      </c>
      <c r="E52" s="145">
        <v>42395</v>
      </c>
      <c r="F52" s="145">
        <v>42674</v>
      </c>
      <c r="G52" s="159">
        <f t="shared" si="3"/>
        <v>9.3000000000000007</v>
      </c>
      <c r="H52" s="119" t="s">
        <v>2685</v>
      </c>
      <c r="I52" s="113" t="s">
        <v>36</v>
      </c>
      <c r="J52" s="113" t="s">
        <v>43</v>
      </c>
      <c r="K52" s="116">
        <v>192087480</v>
      </c>
      <c r="L52" s="115" t="s">
        <v>1148</v>
      </c>
      <c r="M52" s="117"/>
      <c r="N52" s="115" t="s">
        <v>27</v>
      </c>
      <c r="O52" s="115" t="s">
        <v>26</v>
      </c>
      <c r="P52" s="79"/>
    </row>
    <row r="53" spans="1:16" s="7" customFormat="1" ht="24.75" customHeight="1" outlineLevel="1" x14ac:dyDescent="0.25">
      <c r="A53" s="144">
        <v>6</v>
      </c>
      <c r="B53" s="111" t="s">
        <v>2665</v>
      </c>
      <c r="C53" s="112" t="s">
        <v>31</v>
      </c>
      <c r="D53" s="110" t="s">
        <v>2689</v>
      </c>
      <c r="E53" s="145">
        <v>41087</v>
      </c>
      <c r="F53" s="145">
        <v>41274</v>
      </c>
      <c r="G53" s="159">
        <f t="shared" si="3"/>
        <v>6.2333333333333334</v>
      </c>
      <c r="H53" s="119" t="s">
        <v>2688</v>
      </c>
      <c r="I53" s="113" t="s">
        <v>36</v>
      </c>
      <c r="J53" s="113" t="s">
        <v>43</v>
      </c>
      <c r="K53" s="116">
        <v>74757120</v>
      </c>
      <c r="L53" s="115" t="s">
        <v>1148</v>
      </c>
      <c r="M53" s="117"/>
      <c r="N53" s="115" t="s">
        <v>27</v>
      </c>
      <c r="O53" s="115" t="s">
        <v>26</v>
      </c>
      <c r="P53" s="79"/>
    </row>
    <row r="54" spans="1:16" s="7" customFormat="1" ht="24.75" customHeight="1" outlineLevel="1" x14ac:dyDescent="0.25">
      <c r="A54" s="144">
        <v>7</v>
      </c>
      <c r="B54" s="111" t="s">
        <v>2665</v>
      </c>
      <c r="C54" s="112" t="s">
        <v>31</v>
      </c>
      <c r="D54" s="110" t="s">
        <v>2690</v>
      </c>
      <c r="E54" s="145">
        <v>40928</v>
      </c>
      <c r="F54" s="145">
        <v>41081</v>
      </c>
      <c r="G54" s="159">
        <f t="shared" si="3"/>
        <v>5.0999999999999996</v>
      </c>
      <c r="H54" s="119" t="s">
        <v>2688</v>
      </c>
      <c r="I54" s="113" t="s">
        <v>36</v>
      </c>
      <c r="J54" s="113" t="s">
        <v>43</v>
      </c>
      <c r="K54" s="118">
        <v>74757120</v>
      </c>
      <c r="L54" s="115" t="s">
        <v>1148</v>
      </c>
      <c r="M54" s="117"/>
      <c r="N54" s="115" t="s">
        <v>27</v>
      </c>
      <c r="O54" s="115" t="s">
        <v>26</v>
      </c>
      <c r="P54" s="79"/>
    </row>
    <row r="55" spans="1:16" s="7" customFormat="1" ht="24.75" customHeight="1" outlineLevel="1" x14ac:dyDescent="0.25">
      <c r="A55" s="144">
        <v>8</v>
      </c>
      <c r="B55" s="111" t="s">
        <v>2665</v>
      </c>
      <c r="C55" s="112" t="s">
        <v>31</v>
      </c>
      <c r="D55" s="110" t="s">
        <v>2687</v>
      </c>
      <c r="E55" s="145">
        <v>41256</v>
      </c>
      <c r="F55" s="145">
        <v>41851</v>
      </c>
      <c r="G55" s="159">
        <f t="shared" si="3"/>
        <v>19.833333333333332</v>
      </c>
      <c r="H55" s="119" t="s">
        <v>2688</v>
      </c>
      <c r="I55" s="113" t="s">
        <v>36</v>
      </c>
      <c r="J55" s="113" t="s">
        <v>43</v>
      </c>
      <c r="K55" s="118">
        <v>322728400</v>
      </c>
      <c r="L55" s="115" t="s">
        <v>1148</v>
      </c>
      <c r="M55" s="117"/>
      <c r="N55" s="115" t="s">
        <v>27</v>
      </c>
      <c r="O55" s="115" t="s">
        <v>26</v>
      </c>
      <c r="P55" s="79"/>
    </row>
    <row r="56" spans="1:16" s="7" customFormat="1" ht="24.75" customHeight="1" outlineLevel="1" x14ac:dyDescent="0.25">
      <c r="A56" s="144">
        <v>9</v>
      </c>
      <c r="B56" s="111"/>
      <c r="C56" s="112"/>
      <c r="D56" s="110"/>
      <c r="E56" s="145"/>
      <c r="F56" s="145"/>
      <c r="G56" s="159" t="str">
        <f t="shared" si="3"/>
        <v/>
      </c>
      <c r="H56" s="114"/>
      <c r="I56" s="113"/>
      <c r="J56" s="113"/>
      <c r="K56" s="118">
        <v>348727513</v>
      </c>
      <c r="L56" s="115" t="s">
        <v>1148</v>
      </c>
      <c r="M56" s="117">
        <v>0.02</v>
      </c>
      <c r="N56" s="115" t="s">
        <v>1151</v>
      </c>
      <c r="O56" s="115" t="s">
        <v>26</v>
      </c>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2691</v>
      </c>
      <c r="E114" s="145">
        <v>43874</v>
      </c>
      <c r="F114" s="145">
        <v>44196</v>
      </c>
      <c r="G114" s="159">
        <f>IF(AND(E114&lt;&gt;"",F114&lt;&gt;""),((F114-E114)/30),"")</f>
        <v>10.733333333333333</v>
      </c>
      <c r="H114" s="122" t="s">
        <v>2678</v>
      </c>
      <c r="I114" s="121" t="s">
        <v>36</v>
      </c>
      <c r="J114" s="121" t="s">
        <v>43</v>
      </c>
      <c r="K114" s="123">
        <v>348727513</v>
      </c>
      <c r="L114" s="100">
        <f>+IF(AND(K114&gt;0,O114="Ejecución"),(K114/877802)*Tabla28[[#This Row],[% participación]],IF(AND(K114&gt;0,O114&lt;&gt;"Ejecución"),"-",""))</f>
        <v>7.9454709148532361</v>
      </c>
      <c r="M114" s="124" t="s">
        <v>1148</v>
      </c>
      <c r="N114" s="172">
        <v>0.02</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1E-3</v>
      </c>
      <c r="G179" s="164">
        <f>IF(F179&gt;0,SUM(E179+F179),"")</f>
        <v>2.1000000000000001E-2</v>
      </c>
      <c r="H179" s="5"/>
      <c r="I179" s="221" t="s">
        <v>2671</v>
      </c>
      <c r="J179" s="221"/>
      <c r="K179" s="221"/>
      <c r="L179" s="221"/>
      <c r="M179" s="171">
        <v>0.02</v>
      </c>
      <c r="O179" s="8"/>
      <c r="Q179" s="19"/>
      <c r="R179" s="158">
        <f>IF(M179&gt;0,SUM(L179+M179),"")</f>
        <v>0.02</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2.1000000000000001E-2</v>
      </c>
      <c r="D185" s="91" t="s">
        <v>2628</v>
      </c>
      <c r="E185" s="94">
        <f>+(C185*SUM(K20:K35))</f>
        <v>7509100.2000000002</v>
      </c>
      <c r="F185" s="92"/>
      <c r="G185" s="93"/>
      <c r="H185" s="88"/>
      <c r="I185" s="90" t="s">
        <v>2627</v>
      </c>
      <c r="J185" s="165">
        <f>+SUM(M179:M183)</f>
        <v>0.02</v>
      </c>
      <c r="K185" s="202" t="s">
        <v>2628</v>
      </c>
      <c r="L185" s="202"/>
      <c r="M185" s="94">
        <f>+J185*(SUM(K20:K35))</f>
        <v>7151524</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31622</v>
      </c>
      <c r="D193" s="5"/>
      <c r="E193" s="126">
        <v>11191</v>
      </c>
      <c r="F193" s="5"/>
      <c r="G193" s="5"/>
      <c r="H193" s="147" t="s">
        <v>2696</v>
      </c>
      <c r="J193" s="5"/>
      <c r="K193" s="127">
        <v>31622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2695</v>
      </c>
      <c r="D211" s="21"/>
      <c r="G211" s="27" t="s">
        <v>2620</v>
      </c>
      <c r="H211" s="148" t="s">
        <v>2693</v>
      </c>
      <c r="J211" s="27" t="s">
        <v>2622</v>
      </c>
      <c r="K211" s="148" t="s">
        <v>2693</v>
      </c>
      <c r="L211" s="21"/>
      <c r="M211" s="21"/>
      <c r="N211" s="21"/>
      <c r="O211" s="8"/>
    </row>
    <row r="212" spans="1:15" x14ac:dyDescent="0.25">
      <c r="A212" s="9"/>
      <c r="B212" s="27" t="s">
        <v>2619</v>
      </c>
      <c r="C212" s="147" t="s">
        <v>2692</v>
      </c>
      <c r="D212" s="21"/>
      <c r="G212" s="27" t="s">
        <v>2621</v>
      </c>
      <c r="H212" s="148" t="s">
        <v>2694</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 Tigrillo</cp:lastModifiedBy>
  <cp:lastPrinted>2020-11-20T15:12:35Z</cp:lastPrinted>
  <dcterms:created xsi:type="dcterms:W3CDTF">2020-10-14T21:57:42Z</dcterms:created>
  <dcterms:modified xsi:type="dcterms:W3CDTF">2020-12-23T14:04:21Z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