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fefi_\OneDrive\Escritorio\INVITACIONES GUAJIRA\"/>
    </mc:Choice>
  </mc:AlternateContent>
  <xr:revisionPtr revIDLastSave="0" documentId="13_ncr:1_{AAA366F8-6122-4663-A0E6-119684E712A5}"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<sst xmlns="http://schemas.openxmlformats.org/spreadsheetml/2006/main" count="3161" uniqueCount="2721">
  <si>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</si>
  <si>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</si>
  <si>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</si>
  <si>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</si>
  <si>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</si>
  <si>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</si>
  <si>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</si>
  <si>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</si>
  <si>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</si>
  <si>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</si>
  <si>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</si>
  <si>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</si>
  <si>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</si>
  <si>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</si>
  <si>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</si>
  <si>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</si>
  <si>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</si>
  <si>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</si>
  <si>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</si>
  <si>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</si>
  <si>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</si>
  <si>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</si>
  <si>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</si>
  <si>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</si>
  <si>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</si>
  <si>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</si>
  <si>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</si>
  <si>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</si>
  <si>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</si>
  <si>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</si>
  <si>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</si>
  <si>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</si>
  <si>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</si>
  <si>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</si>
  <si>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</si>
  <si>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</si>
  <si>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</si>
  <si>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</si>
  <si>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</si>
  <si>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</si>
  <si>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</si>
  <si>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</si>
  <si>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</si>
  <si>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</si>
  <si>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</si>
  <si>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</si>
  <si>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</si>
  <si>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</si>
  <si>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</si>
  <si>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</si>
  <si>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</si>
  <si>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</si>
  <si>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</si>
  <si>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</si>
  <si>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</si>
  <si>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</si>
  <si>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</si>
  <si>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</si>
  <si>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</si>
  <si>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</si>
  <si>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</si>
  <si>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</si>
  <si>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</si>
  <si>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</si>
  <si>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</si>
  <si>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</si>
  <si>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</si>
  <si>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</si>
  <si>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</si>
  <si>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</si>
  <si>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</si>
  <si>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</si>
  <si>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</si>
  <si>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</si>
  <si>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</si>
  <si>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</si>
  <si>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</si>
  <si>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</si>
  <si>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</si>
  <si>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</si>
  <si>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</si>
  <si>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</si>
  <si>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</si>
  <si>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</si>
  <si>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</si>
  <si>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</si>
  <si>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</si>
  <si>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</si>
  <si>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</si>
  <si>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</si>
  <si>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</si>
  <si>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</si>
  <si>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</si>
  <si>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</si>
  <si>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</si>
  <si>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</si>
  <si>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</si>
  <si>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</si>
  <si>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</si>
  <si>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</si>
  <si>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</si>
  <si>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</si>
  <si>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</si>
  <si>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</si>
  <si>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</si>
  <si>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</si>
  <si>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</si>
  <si>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</si>
  <si>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</si>
  <si>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</si>
  <si>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</si>
  <si>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</si>
  <si>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</si>
  <si>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</si>
  <si>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</si>
  <si>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</si>
  <si>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</si>
  <si>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</si>
  <si>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</si>
  <si>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</si>
  <si>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</si>
  <si>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</si>
  <si>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</si>
  <si>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</si>
  <si>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</si>
  <si>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</si>
  <si>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</si>
  <si>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</si>
  <si>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</si>
  <si>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</si>
  <si>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</si>
  <si>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</si>
  <si>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</si>
  <si>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</si>
  <si>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</si>
  <si>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</si>
  <si>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</si>
  <si>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</si>
  <si>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</si>
  <si>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</si>
  <si>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</si>
  <si>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</si>
  <si>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</si>
  <si>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</si>
  <si>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</si>
  <si>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</si>
  <si>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</si>
  <si>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</si>
  <si>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</si>
  <si>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</si>
  <si>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</si>
  <si>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</si>
  <si>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</si>
  <si>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</si>
  <si>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</si>
  <si>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</si>
  <si>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</si>
  <si>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</si>
  <si>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</si>
  <si>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</si>
  <si>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</si>
  <si>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</si>
  <si>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</si>
  <si>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</si>
  <si>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</si>
  <si>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</si>
  <si>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</si>
  <si>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</si>
  <si>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</si>
  <si>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</si>
  <si>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</si>
  <si>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</si>
  <si>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</si>
  <si>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</si>
  <si>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</si>
  <si>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</si>
  <si>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</si>
  <si>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</si>
  <si>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</si>
  <si>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</si>
  <si>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</si>
  <si>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</si>
  <si>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</si>
  <si>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</si>
  <si>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</si>
  <si>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</si>
  <si>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</si>
  <si>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</si>
  <si>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</si>
  <si>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</si>
  <si>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</si>
  <si>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</si>
  <si>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</si>
  <si>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</si>
  <si>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</si>
  <si>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</si>
  <si>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</si>
  <si>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</si>
  <si>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</si>
  <si>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</si>
  <si>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</si>
  <si>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</si>
  <si>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</si>
  <si>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</si>
  <si>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</si>
  <si>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</si>
  <si>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</si>
  <si>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</si>
  <si>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</si>
  <si>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</si>
  <si>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</si>
  <si>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</si>
  <si>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</si>
  <si>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</si>
  <si>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</si>
  <si>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</si>
  <si>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</si>
  <si>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</si>
  <si>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</si>
  <si>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</si>
  <si>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</si>
  <si>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</si>
  <si>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</si>
  <si>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</si>
  <si>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</si>
  <si>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</si>
  <si>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</si>
  <si>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</si>
  <si>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</si>
  <si>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</si>
  <si>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</si>
  <si>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</si>
  <si>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</si>
  <si>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</si>
  <si>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</si>
  <si>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</si>
  <si>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</si>
  <si>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</si>
  <si>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</si>
  <si>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</si>
  <si>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</si>
  <si>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</si>
  <si>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</si>
  <si>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</si>
  <si>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</si>
  <si>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</si>
  <si>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</si>
  <si>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</si>
  <si>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</si>
  <si>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</si>
  <si>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</si>
  <si>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</si>
  <si>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</si>
  <si>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</si>
  <si>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</si>
  <si>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</si>
  <si>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</si>
  <si>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</si>
  <si>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</si>
  <si>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</si>
  <si>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</si>
  <si>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</si>
  <si>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</si>
  <si>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</si>
  <si>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</si>
  <si>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</si>
  <si>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</si>
  <si>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</si>
  <si>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</si>
  <si>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</si>
  <si>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</si>
  <si>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</si>
  <si>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</si>
  <si>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</si>
  <si>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</si>
  <si>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</si>
  <si>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</si>
  <si>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</si>
  <si>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</si>
  <si>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</si>
  <si>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</si>
  <si>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</si>
  <si>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</si>
  <si>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</si>
  <si>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</si>
  <si>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</si>
  <si>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</si>
  <si>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</si>
  <si>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</si>
  <si>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</si>
  <si>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</si>
  <si>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</si>
  <si>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</si>
  <si>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</si>
  <si>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</si>
  <si>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</si>
  <si>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</si>
  <si>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</si>
  <si>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</si>
  <si>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</si>
  <si>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</si>
  <si>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</si>
  <si>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</si>
  <si>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</si>
  <si>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</si>
  <si>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</si>
  <si>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</si>
  <si>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</si>
  <si>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</si>
  <si>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</si>
  <si>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</si>
  <si>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</si>
  <si>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</si>
  <si>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</si>
  <si>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</si>
  <si>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</si>
  <si>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</si>
  <si>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</si>
  <si>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</si>
  <si>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</si>
  <si>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</si>
  <si>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</si>
  <si>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</si>
  <si>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</si>
  <si>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</si>
  <si>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</si>
  <si>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</si>
  <si>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</si>
  <si>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</si>
  <si>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</si>
  <si>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</si>
  <si>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</si>
  <si>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</si>
  <si>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</si>
  <si>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</si>
  <si>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</si>
  <si>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</si>
  <si>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</si>
  <si>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</si>
  <si>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</si>
  <si>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</si>
  <si>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</si>
  <si>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</si>
  <si>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</si>
  <si>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</si>
  <si>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</si>
  <si>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</si>
  <si>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</si>
  <si>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</si>
  <si>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</si>
  <si>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</si>
  <si>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</si>
  <si>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</si>
  <si>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</si>
  <si>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</si>
  <si>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</si>
  <si>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</si>
  <si>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</si>
  <si>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</si>
  <si>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</si>
  <si>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</si>
  <si>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</si>
  <si>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</si>
  <si>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</si>
  <si>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</si>
  <si>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</si>
  <si>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</si>
  <si>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</si>
  <si>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</si>
  <si>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</si>
  <si>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</si>
  <si>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</si>
  <si>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</si>
  <si>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</si>
  <si>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</si>
  <si>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</si>
  <si>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</si>
  <si>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</si>
  <si>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</si>
  <si>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</si>
  <si>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</si>
  <si>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</si>
  <si>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</si>
  <si>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</si>
  <si>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</si>
  <si>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</si>
  <si>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</si>
  <si>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</si>
  <si>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</si>
  <si>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</si>
  <si>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</si>
  <si>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</si>
  <si>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</si>
  <si>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</si>
  <si>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</si>
  <si>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</si>
  <si>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</si>
  <si>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</si>
  <si>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</si>
  <si>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</si>
  <si>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</si>
  <si>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</si>
  <si>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</si>
  <si>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</si>
  <si>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</si>
  <si>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</si>
  <si>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</si>
  <si>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</si>
  <si>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</si>
  <si>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</si>
  <si>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</si>
  <si>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</si>
  <si>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</si>
  <si>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</si>
  <si>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</si>
  <si>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</si>
  <si>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</si>
  <si>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</si>
  <si>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</si>
  <si>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</si>
  <si>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</si>
  <si>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</si>
  <si>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</si>
  <si>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</si>
  <si>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</si>
  <si>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</si>
  <si>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</si>
  <si>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</si>
  <si>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</si>
  <si>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</si>
  <si>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</si>
  <si>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</si>
  <si>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</si>
  <si>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</si>
  <si>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</si>
  <si>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</si>
  <si>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</si>
  <si>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</si>
  <si>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</si>
  <si>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</si>
  <si>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</si>
  <si>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</si>
  <si>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</si>
  <si>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</si>
  <si>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</si>
  <si>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</si>
  <si>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</si>
  <si>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</si>
  <si>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</si>
  <si>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</si>
  <si>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</si>
  <si>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</si>
  <si>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</si>
  <si>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</si>
  <si>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</si>
  <si>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</si>
  <si>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</si>
  <si>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</si>
  <si>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</si>
  <si>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</si>
  <si>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</si>
  <si>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</si>
  <si>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</si>
  <si>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</si>
  <si>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</si>
  <si>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</si>
  <si>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</si>
  <si>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</si>
  <si>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</si>
  <si>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</si>
  <si>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</si>
  <si>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</si>
  <si>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</si>
  <si>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</si>
  <si>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</si>
  <si>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</si>
  <si>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</si>
  <si>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</si>
  <si>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</si>
  <si>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</si>
  <si>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</si>
  <si>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</si>
  <si>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</si>
  <si>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</si>
  <si>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</si>
  <si>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</si>
  <si>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</si>
  <si>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</si>
  <si>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</si>
  <si>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</si>
  <si>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</si>
  <si>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</si>
  <si>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</si>
  <si>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</si>
  <si>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</si>
  <si>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</si>
  <si>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</si>
  <si>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</si>
  <si>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</si>
  <si>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</si>
  <si>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</si>
  <si>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</si>
  <si>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</si>
  <si>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</si>
  <si>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</si>
  <si>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</si>
  <si>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</si>
  <si>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</si>
  <si>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</si>
  <si>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</si>
  <si>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</si>
  <si>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</si>
  <si>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</si>
  <si>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</si>
  <si>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</si>
  <si>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</si>
  <si>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</si>
  <si>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</si>
  <si>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</si>
  <si>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</si>
  <si>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</si>
  <si>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</si>
  <si>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</si>
  <si>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</si>
  <si>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</si>
  <si>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</si>
  <si>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</si>
  <si>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</si>
  <si>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</si>
  <si>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</si>
  <si>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</si>
  <si>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</si>
  <si>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</si>
  <si>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</si>
  <si>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</si>
  <si>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</si>
  <si>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</si>
  <si>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</si>
  <si>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</si>
  <si>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</si>
  <si>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</si>
  <si>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</si>
  <si>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</si>
  <si>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</si>
  <si>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</si>
  <si>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</si>
  <si>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</si>
  <si>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</si>
  <si>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</si>
  <si>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</si>
  <si>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</si>
  <si>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</si>
  <si>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</si>
  <si>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</si>
  <si>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</si>
  <si>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</si>
  <si>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</si>
  <si>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</si>
  <si>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</si>
  <si>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</si>
  <si>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</si>
  <si>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</si>
  <si>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</si>
  <si>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</si>
  <si>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</si>
  <si>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</si>
  <si>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</si>
  <si>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</si>
  <si>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</si>
  <si>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</si>
  <si>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</si>
  <si>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</si>
  <si>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</si>
  <si>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</si>
  <si>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</si>
  <si>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</si>
  <si>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</si>
  <si>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</si>
  <si>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</si>
  <si>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</si>
  <si>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</si>
  <si>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</si>
  <si>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</si>
  <si>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</si>
  <si>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</si>
  <si>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</si>
  <si>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</si>
  <si>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</si>
  <si>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</si>
  <si>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</si>
  <si>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</si>
  <si>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</si>
  <si>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</si>
  <si>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</si>
  <si>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</si>
  <si>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</si>
  <si>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</si>
  <si>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</si>
  <si>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</si>
  <si>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</si>
  <si>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</si>
  <si>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</si>
  <si>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</si>
  <si>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</si>
  <si>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</si>
  <si>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</si>
  <si>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</si>
  <si>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</si>
  <si>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</si>
  <si>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</si>
  <si>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</si>
  <si>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</si>
  <si>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</si>
  <si>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</si>
  <si>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</si>
  <si>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</si>
  <si>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</si>
  <si>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</si>
  <si>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</si>
  <si>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</si>
  <si>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</si>
  <si>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</si>
  <si>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</si>
  <si>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</si>
  <si>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</si>
  <si>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</si>
  <si>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</si>
  <si>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</si>
  <si>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</si>
  <si>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</si>
  <si>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</si>
  <si>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</si>
  <si>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</si>
  <si>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</si>
  <si>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</si>
  <si>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</si>
  <si>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</si>
  <si>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</si>
  <si>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</si>
  <si>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</si>
  <si>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</si>
  <si>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</si>
  <si>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</si>
  <si>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</si>
  <si>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</si>
  <si>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</si>
  <si>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</si>
  <si>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</si>
  <si>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</si>
  <si>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</si>
  <si>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</si>
  <si>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</si>
  <si>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</si>
  <si>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</si>
  <si>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</si>
  <si>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</si>
  <si>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</si>
  <si>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</si>
  <si>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</si>
  <si>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</si>
  <si>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</si>
  <si>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</si>
  <si>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</si>
  <si>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</si>
  <si>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</si>
  <si>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</si>
  <si>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</si>
  <si>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</si>
  <si>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</si>
  <si>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</si>
  <si>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</si>
  <si>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</si>
  <si>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</si>
  <si>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</si>
  <si>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</si>
  <si>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</si>
  <si>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</si>
  <si>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</si>
  <si>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</si>
  <si>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</si>
  <si>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</si>
  <si>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</si>
  <si>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</si>
  <si>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</si>
  <si>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</si>
  <si>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</si>
  <si>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</si>
  <si>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</si>
  <si>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</si>
  <si>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</si>
  <si>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</si>
  <si>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</si>
  <si>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</si>
  <si>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</si>
  <si>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</si>
  <si>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</si>
  <si>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</si>
  <si>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</si>
  <si>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</si>
  <si>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</si>
  <si>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</si>
  <si>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</si>
  <si>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</si>
  <si>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</si>
  <si>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</si>
  <si>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</si>
  <si>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</si>
  <si>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</si>
  <si>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</si>
  <si>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</si>
  <si>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</si>
  <si>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</si>
  <si>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</si>
  <si>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</si>
  <si>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</si>
  <si>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</si>
  <si>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</si>
  <si>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</si>
  <si>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</si>
  <si>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</si>
  <si>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</si>
  <si>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</si>
  <si>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</si>
  <si>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</si>
  <si>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</si>
  <si>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</si>
  <si>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</si>
  <si>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</si>
  <si>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</si>
  <si>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</si>
  <si>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</si>
  <si>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</si>
  <si>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</si>
  <si>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</si>
  <si>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</si>
  <si>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</si>
  <si>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</si>
  <si>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</si>
  <si>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</si>
  <si>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</si>
  <si>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</si>
  <si>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</si>
  <si>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</si>
  <si>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</si>
  <si>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</si>
  <si>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</si>
  <si>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</si>
  <si>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</si>
  <si>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</si>
  <si>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</si>
  <si>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</si>
  <si>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</si>
  <si>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</si>
  <si>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</si>
  <si>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</si>
  <si>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</si>
  <si>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</si>
  <si>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</si>
  <si>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</si>
  <si>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</si>
  <si>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</si>
  <si>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</si>
  <si>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</si>
  <si>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</si>
  <si>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</si>
  <si>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</si>
  <si>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</si>
  <si>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</si>
  <si>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</si>
  <si>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</si>
  <si>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</si>
  <si>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</si>
  <si>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</si>
  <si>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</si>
  <si>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</si>
  <si>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</si>
  <si>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</si>
  <si>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</si>
  <si>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</si>
  <si>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</si>
  <si>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</si>
  <si>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</si>
  <si>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</si>
  <si>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</si>
  <si>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</si>
  <si>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</si>
  <si>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</si>
  <si>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</si>
  <si>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</si>
  <si>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</si>
  <si>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</si>
  <si>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</si>
  <si>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</si>
  <si>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</si>
  <si>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</si>
  <si>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</si>
  <si>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</si>
  <si>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</si>
  <si>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</si>
  <si>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</si>
  <si>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</si>
  <si>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</si>
  <si>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</si>
  <si>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</si>
  <si>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</si>
  <si>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</si>
  <si>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</si>
  <si>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</si>
  <si>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</si>
  <si>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</si>
  <si>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</si>
  <si>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</si>
  <si>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</si>
  <si>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</si>
  <si>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</si>
  <si>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</si>
  <si>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</si>
  <si>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</si>
  <si>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</si>
  <si>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</si>
  <si>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</si>
  <si>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</si>
  <si>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</si>
  <si>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</si>
  <si>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</si>
  <si>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</si>
  <si>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</si>
  <si>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</si>
  <si>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</si>
  <si>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</si>
  <si>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</si>
  <si>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</si>
  <si>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</si>
  <si>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</si>
  <si>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</si>
  <si>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</si>
  <si>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</si>
  <si>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</si>
  <si>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</si>
  <si>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</si>
  <si>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</si>
  <si>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</si>
  <si>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</si>
  <si>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</si>
  <si>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</si>
  <si>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</si>
  <si>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</si>
  <si>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</si>
  <si>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</si>
  <si>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</si>
  <si>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</si>
  <si>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</si>
  <si>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</si>
  <si>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</si>
  <si>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</si>
  <si>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</si>
  <si>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</si>
  <si>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</si>
  <si>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</si>
  <si>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</si>
  <si>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</si>
  <si>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</si>
  <si>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</si>
  <si>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</si>
  <si>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</si>
  <si>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</si>
  <si>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</si>
  <si>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</si>
  <si>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</si>
  <si>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</si>
  <si>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</si>
  <si>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</si>
  <si>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</si>
  <si>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</si>
  <si>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</si>
  <si>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</si>
  <si>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</si>
  <si>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</si>
  <si>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</si>
  <si>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</si>
  <si>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</si>
  <si>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</si>
  <si>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</si>
  <si>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</si>
  <si>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</si>
  <si>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</si>
  <si>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</si>
  <si>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</si>
  <si>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</si>
  <si>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</si>
  <si>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</si>
  <si>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</si>
  <si>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</si>
  <si>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</si>
  <si>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</si>
  <si>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</si>
  <si>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</si>
  <si>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</si>
  <si>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</si>
  <si>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</si>
  <si>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</si>
  <si>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</si>
  <si>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</si>
  <si>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</si>
  <si>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</si>
  <si>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</si>
  <si>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</si>
  <si>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</si>
  <si>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</si>
  <si>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</si>
  <si>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</si>
  <si>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</si>
  <si>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</si>
  <si>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</si>
  <si>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</si>
  <si>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</si>
  <si>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</si>
  <si>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</si>
  <si>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</si>
  <si>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</si>
  <si>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</si>
  <si>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</si>
  <si>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</si>
  <si>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</si>
  <si>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</si>
  <si>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</si>
  <si>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</si>
  <si>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</si>
  <si>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</si>
  <si>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</si>
  <si>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</si>
  <si>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</si>
  <si>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</si>
  <si>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</si>
  <si>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</si>
  <si>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</si>
  <si>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</si>
  <si>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</si>
  <si>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</si>
  <si>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</si>
  <si>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</si>
  <si>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</si>
  <si>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</si>
  <si>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</si>
  <si>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</si>
  <si>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</si>
  <si>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</si>
  <si>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</si>
  <si>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</si>
  <si>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</si>
  <si>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</si>
  <si>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</si>
  <si>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</si>
  <si>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</si>
  <si>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</si>
  <si>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</si>
  <si>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</si>
  <si>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</si>
  <si>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</si>
  <si>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</si>
  <si>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</si>
  <si>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</si>
  <si>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</si>
  <si>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</si>
  <si>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</si>
  <si>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</si>
  <si>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</si>
  <si>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</si>
  <si>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</si>
  <si>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</si>
  <si>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</si>
  <si>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</si>
  <si>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</si>
  <si>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</si>
  <si>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</si>
  <si>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</si>
  <si>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</si>
  <si>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</si>
  <si>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</si>
  <si>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</si>
  <si>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</si>
  <si>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</si>
  <si>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</si>
  <si>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</si>
  <si>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</si>
  <si>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</si>
  <si>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</si>
  <si>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</si>
  <si>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</si>
  <si>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</si>
  <si>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</si>
  <si>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</si>
  <si>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</si>
  <si>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</si>
  <si>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</si>
  <si>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</si>
  <si>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</si>
  <si>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</si>
  <si>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</si>
  <si>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</si>
  <si>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</si>
  <si>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</si>
  <si>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</si>
  <si>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</si>
  <si>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</si>
  <si>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</si>
  <si>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</si>
  <si>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</si>
  <si>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</si>
  <si>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</si>
  <si>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</si>
  <si>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</si>
  <si>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</si>
  <si>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</si>
  <si>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</si>
  <si>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</si>
  <si>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</si>
  <si>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</si>
  <si>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</si>
  <si>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</si>
  <si>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</si>
  <si>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</si>
  <si>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</si>
  <si>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</si>
  <si>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</si>
  <si>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</si>
  <si>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</si>
  <si>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</si>
  <si>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</si>
  <si>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</si>
  <si>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</si>
  <si>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</si>
  <si>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</si>
  <si>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</si>
  <si>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</si>
  <si>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</si>
  <si>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</si>
  <si>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</si>
  <si>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</si>
  <si>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</si>
  <si>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</si>
  <si>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</si>
  <si>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</si>
  <si>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</si>
  <si>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</si>
  <si>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</si>
  <si>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</si>
  <si>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</si>
  <si>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</si>
  <si>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</si>
  <si>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</si>
  <si>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</si>
  <si>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</si>
  <si>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</si>
  <si>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</si>
  <si>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</si>
  <si>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</si>
  <si>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</si>
  <si>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</si>
  <si>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</si>
  <si>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</si>
  <si>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</si>
  <si>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</si>
  <si>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</si>
  <si>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</si>
  <si>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</si>
  <si>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</si>
  <si>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</si>
  <si>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</si>
  <si>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</si>
  <si>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</si>
  <si>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</si>
  <si>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</si>
  <si>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</si>
  <si>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</si>
  <si>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</si>
  <si>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</si>
  <si>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</si>
  <si>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</si>
  <si>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</si>
  <si>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</si>
  <si>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</si>
  <si>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</si>
  <si>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</si>
  <si>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</si>
  <si>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</si>
  <si>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</si>
  <si>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</si>
  <si>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</si>
  <si>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</si>
  <si>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</si>
  <si>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</si>
  <si>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</si>
  <si>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</si>
  <si>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</si>
  <si>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</si>
  <si>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</si>
  <si>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</si>
  <si>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</si>
  <si>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</si>
  <si>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</si>
  <si>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</si>
  <si>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</si>
  <si>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</si>
  <si>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</si>
  <si>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</si>
  <si>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</si>
  <si>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</si>
  <si>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</si>
  <si>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</si>
  <si>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</si>
  <si>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</si>
  <si>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</si>
  <si>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</si>
  <si>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</si>
  <si>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</si>
  <si>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</si>
  <si>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</si>
  <si>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</si>
  <si>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</si>
  <si>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</si>
  <si>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</si>
  <si>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</si>
  <si>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</si>
  <si>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</si>
  <si>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</si>
  <si>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</si>
  <si>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</si>
  <si>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</si>
  <si>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</si>
  <si>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</si>
  <si>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</si>
  <si>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</si>
  <si>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</si>
  <si>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</si>
  <si>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</si>
  <si>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</si>
  <si>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</si>
  <si>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</si>
  <si>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</si>
  <si>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</si>
  <si>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</si>
  <si>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</si>
  <si>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</si>
  <si>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</si>
  <si>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</si>
  <si>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</si>
  <si>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</si>
  <si>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</si>
  <si>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</si>
  <si>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</si>
  <si>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</si>
  <si>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</si>
  <si>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</si>
  <si>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</si>
  <si>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</si>
  <si>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</si>
  <si>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</si>
  <si>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</si>
  <si>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</si>
  <si>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</si>
  <si>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</si>
  <si>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</si>
  <si>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</si>
  <si>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</si>
  <si>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</si>
  <si>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</si>
  <si>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</si>
  <si>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</si>
  <si>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</si>
  <si>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</si>
  <si>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</si>
  <si>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</si>
  <si>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</si>
  <si>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</si>
  <si>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</si>
  <si>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</si>
  <si>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</si>
  <si>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</si>
  <si>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</si>
  <si>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</si>
  <si>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</si>
  <si>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</si>
  <si>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</si>
  <si>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</si>
  <si>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</si>
  <si>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</si>
  <si>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</si>
  <si>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</si>
  <si>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</si>
  <si>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</si>
  <si>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</si>
  <si>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</si>
  <si>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</si>
  <si>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</si>
  <si>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</si>
  <si>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</si>
  <si>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</si>
  <si>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</si>
  <si>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</si>
  <si>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</si>
  <si>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</si>
  <si>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</si>
  <si>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</si>
  <si>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</si>
  <si>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</si>
  <si>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</si>
  <si>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</si>
  <si>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</si>
  <si>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</si>
  <si>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</si>
  <si>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</si>
  <si>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</si>
  <si>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</si>
  <si>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</si>
  <si>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</si>
  <si>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</si>
  <si>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</si>
  <si>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</si>
  <si>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</si>
  <si>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</si>
  <si>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</si>
  <si>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</si>
  <si>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</si>
  <si>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</si>
  <si>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</si>
  <si>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</si>
  <si>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</si>
  <si>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</si>
  <si>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</si>
  <si>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</si>
  <si>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</si>
  <si>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</si>
  <si>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</si>
  <si>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</si>
  <si>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</si>
  <si>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</si>
  <si>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</si>
  <si>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</si>
  <si>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</si>
  <si>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</si>
  <si>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</si>
  <si>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</si>
  <si>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</si>
  <si>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</si>
  <si>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</si>
  <si>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</si>
  <si>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</si>
  <si>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</si>
  <si>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</si>
  <si>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</si>
  <si>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</si>
  <si>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</si>
  <si>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</si>
  <si>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</si>
  <si>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</si>
  <si>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</si>
  <si>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</si>
  <si>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</si>
  <si>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</si>
  <si>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</si>
  <si>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</si>
  <si>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</si>
  <si>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</si>
  <si>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</si>
  <si>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</si>
  <si>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</si>
  <si>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</si>
  <si>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</si>
  <si>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</si>
  <si>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</si>
  <si>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</si>
  <si>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</si>
  <si>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</si>
  <si>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</si>
  <si>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</si>
  <si>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</si>
  <si>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</si>
  <si>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</si>
  <si>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</si>
  <si>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</si>
  <si>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</si>
  <si>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</si>
  <si>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</si>
  <si>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</si>
  <si>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</si>
  <si>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</si>
  <si>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</si>
  <si>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</si>
  <si>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</si>
  <si>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</si>
  <si>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</si>
  <si>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</si>
  <si>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</si>
  <si>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</si>
  <si>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</si>
  <si>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</si>
  <si>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</si>
  <si>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</si>
  <si>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</si>
  <si>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</si>
  <si>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</si>
  <si>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</si>
  <si>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</si>
  <si>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</si>
  <si>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</si>
  <si>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</si>
  <si>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</si>
  <si>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</si>
  <si>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</si>
  <si>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</si>
  <si>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</si>
  <si>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</si>
  <si>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</si>
  <si>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</si>
  <si>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</si>
  <si>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</si>
  <si>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</si>
  <si>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</si>
  <si>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</si>
  <si>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</si>
  <si>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</si>
  <si>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</si>
  <si>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</si>
  <si>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</si>
  <si>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</si>
  <si>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</si>
  <si>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</si>
  <si>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</si>
  <si>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</si>
  <si>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</si>
  <si>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</si>
  <si>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</si>
  <si>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</si>
  <si>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</si>
  <si>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</si>
  <si>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</si>
  <si>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</si>
  <si>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</si>
  <si>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</si>
  <si>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</si>
  <si>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</si>
  <si>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</si>
  <si>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</si>
  <si>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</si>
  <si>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</si>
  <si>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</si>
  <si>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</si>
  <si>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</si>
  <si>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</si>
  <si>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</si>
  <si>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</si>
  <si>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</si>
  <si>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</si>
  <si>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</si>
  <si>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</si>
  <si>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</si>
  <si>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</si>
  <si>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</si>
  <si>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</si>
  <si>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</si>
  <si>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</si>
  <si>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</si>
  <si>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</si>
  <si>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</si>
  <si>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</si>
  <si>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</si>
  <si>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</si>
  <si>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</si>
  <si>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</si>
  <si>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</si>
  <si>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</si>
  <si>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</si>
  <si>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</si>
  <si>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</si>
  <si>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</si>
  <si>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</si>
  <si>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</si>
  <si>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</si>
  <si>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</si>
  <si>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</si>
  <si>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</si>
  <si>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</si>
  <si>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</si>
  <si>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</si>
  <si>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</si>
  <si>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</si>
  <si>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</si>
  <si>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</si>
  <si>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</si>
  <si>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</si>
  <si>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</si>
  <si>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</si>
  <si>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</si>
  <si>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</si>
  <si>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</si>
  <si>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</si>
  <si>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</si>
  <si>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</si>
  <si>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</si>
  <si>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</si>
  <si>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</si>
  <si>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</si>
  <si>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</si>
  <si>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</si>
  <si>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</si>
  <si>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</si>
  <si>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</si>
  <si>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</si>
  <si>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</si>
  <si>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</si>
  <si>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</si>
  <si>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</si>
  <si>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</si>
  <si>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</si>
  <si>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</si>
  <si>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</si>
  <si>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</si>
  <si>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</si>
  <si>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</si>
  <si>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</si>
  <si>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</si>
  <si>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</si>
  <si>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</si>
  <si>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</si>
  <si>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</si>
  <si>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</si>
  <si>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</si>
  <si>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</si>
  <si>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</si>
  <si>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</si>
  <si>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</si>
  <si>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</si>
  <si>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</si>
  <si>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</si>
  <si>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</si>
  <si>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</si>
  <si>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</si>
  <si>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</si>
  <si>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</si>
  <si>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</si>
  <si>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</si>
  <si>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</si>
  <si>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</si>
  <si>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</si>
  <si>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</si>
  <si>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</si>
  <si>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</si>
  <si>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</si>
  <si>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</si>
  <si>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</si>
  <si>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</si>
  <si>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</si>
  <si>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</si>
  <si>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</si>
  <si>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</si>
  <si>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</si>
  <si>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</si>
  <si>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</si>
  <si>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</si>
  <si>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</si>
  <si>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</si>
  <si>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</si>
  <si>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</si>
  <si>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</si>
  <si>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</si>
  <si>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</si>
  <si>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</si>
  <si>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</si>
  <si>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</si>
  <si>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</si>
  <si>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</si>
  <si>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</si>
  <si>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</si>
  <si>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</si>
  <si>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</si>
  <si>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</si>
  <si>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</si>
  <si>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</si>
  <si>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</si>
  <si>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</si>
  <si>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</si>
  <si>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</si>
  <si>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</si>
  <si>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</si>
  <si>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</si>
  <si>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</si>
  <si>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</si>
  <si>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</si>
  <si>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</si>
  <si>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</si>
  <si>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</si>
  <si>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</si>
  <si>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</si>
  <si>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</si>
  <si>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</si>
  <si>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</si>
  <si>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</si>
  <si>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</si>
  <si>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</si>
  <si>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</si>
  <si>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</si>
  <si>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</si>
  <si>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</si>
  <si>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</si>
  <si>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</si>
  <si>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</si>
  <si>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</si>
  <si>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</si>
  <si>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</si>
  <si>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</si>
  <si>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</si>
  <si>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</si>
  <si>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</si>
  <si>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</si>
  <si>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</si>
  <si>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</si>
  <si>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</si>
  <si>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</si>
  <si>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</si>
  <si>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</si>
  <si>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</si>
  <si>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</si>
  <si>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</si>
  <si>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</si>
  <si>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</si>
  <si>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</si>
  <si>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</si>
  <si>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</si>
  <si>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</si>
  <si>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</si>
  <si>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</si>
  <si>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</si>
  <si>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</si>
  <si>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</si>
  <si>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</si>
  <si>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</si>
  <si>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</si>
  <si>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</si>
  <si>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</si>
  <si>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</si>
  <si>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</si>
  <si>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</si>
  <si>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</si>
  <si>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</si>
  <si>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</si>
  <si>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</si>
  <si>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</si>
  <si>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</si>
  <si>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</si>
  <si>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</si>
  <si>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</si>
  <si>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</si>
  <si>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</si>
  <si>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</si>
  <si>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</si>
  <si>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</si>
  <si>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</si>
  <si>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</si>
  <si>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</si>
  <si>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</si>
  <si>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</si>
  <si>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</si>
  <si>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</si>
  <si>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</si>
  <si>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</si>
  <si>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</si>
  <si>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</si>
  <si>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</si>
  <si>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</si>
  <si>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</si>
  <si>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</si>
  <si>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</si>
  <si>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</si>
  <si>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</si>
  <si>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</si>
  <si>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</si>
  <si>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</si>
  <si>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</si>
  <si>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</si>
  <si>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</si>
  <si>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</si>
  <si>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</si>
  <si>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</si>
  <si>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</si>
  <si>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</si>
  <si>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</si>
  <si>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</si>
  <si>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</si>
  <si>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</si>
  <si>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</si>
  <si>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</si>
  <si>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</si>
  <si>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</si>
  <si>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</si>
  <si>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</si>
  <si>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</si>
  <si>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</si>
  <si>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</si>
  <si>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</si>
  <si>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</si>
  <si>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</si>
  <si>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</si>
  <si>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</si>
  <si>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</si>
  <si>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</si>
  <si>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</si>
  <si>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</si>
  <si>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</si>
  <si>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</si>
  <si>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</si>
  <si>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</si>
  <si>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</si>
  <si>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</si>
  <si>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</si>
  <si>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</si>
  <si>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</si>
  <si>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</si>
  <si>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</si>
  <si>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</si>
  <si>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</si>
  <si>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</si>
  <si>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</si>
  <si>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</si>
  <si>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</si>
  <si>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</si>
  <si>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</si>
  <si>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</si>
  <si>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</si>
  <si>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</si>
  <si>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</si>
  <si>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</si>
  <si>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</si>
  <si>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</si>
  <si>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</si>
  <si>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</si>
  <si>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</si>
  <si>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</si>
  <si>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</si>
  <si>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</si>
  <si>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</si>
  <si>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</si>
  <si>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</si>
  <si>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</si>
  <si>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</si>
  <si>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</si>
  <si>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</si>
  <si>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</si>
  <si>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</si>
  <si>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</si>
  <si>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</si>
  <si>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</si>
  <si>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</si>
  <si>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</si>
  <si>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</si>
  <si>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</si>
  <si>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</si>
  <si>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</si>
  <si>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</si>
  <si>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</si>
  <si>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</si>
  <si>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</si>
  <si>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</si>
  <si>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</si>
  <si>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</si>
  <si>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</si>
  <si>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</si>
  <si>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</si>
  <si>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</si>
  <si>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</si>
  <si>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</si>
  <si>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</si>
  <si>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</si>
  <si>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</si>
  <si>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</si>
  <si>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</si>
  <si>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</si>
  <si>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</si>
  <si>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</si>
  <si>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</si>
  <si>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</si>
  <si>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</si>
  <si>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</si>
  <si>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</si>
  <si>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</si>
  <si>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</si>
  <si>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</si>
  <si>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</si>
  <si>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</si>
  <si>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</si>
  <si>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</si>
  <si>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</si>
  <si>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</si>
  <si>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</si>
  <si>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</si>
  <si>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</si>
  <si>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</si>
  <si>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</si>
  <si>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</si>
  <si>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</si>
  <si>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</si>
  <si>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</si>
  <si>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</si>
  <si>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</si>
  <si>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</si>
  <si>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</si>
  <si>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</si>
  <si>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</si>
  <si>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</si>
  <si>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</si>
  <si>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</si>
  <si>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</si>
  <si>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</si>
  <si>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</si>
  <si>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</si>
  <si>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</si>
  <si>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</si>
  <si>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</si>
  <si>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</si>
  <si>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</si>
  <si>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</si>
  <si>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</si>
  <si>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</si>
  <si>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</si>
  <si>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</si>
  <si>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</si>
  <si>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</si>
  <si>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</si>
  <si>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</si>
  <si>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</si>
  <si>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</si>
  <si>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</si>
  <si>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</si>
  <si>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</si>
  <si>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</si>
  <si>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</si>
  <si>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</si>
  <si>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</si>
  <si>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</si>
  <si>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</si>
  <si>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</si>
  <si>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</si>
  <si>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</si>
  <si>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</si>
  <si>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</si>
  <si>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</si>
  <si>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</si>
  <si>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</si>
  <si>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</si>
  <si>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</si>
  <si>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</si>
  <si>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</si>
  <si>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</si>
  <si>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</si>
  <si>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</si>
  <si>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</si>
  <si>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</si>
  <si>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</si>
  <si>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</si>
  <si>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</si>
  <si>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</si>
  <si>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</si>
  <si>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</si>
  <si>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</si>
  <si>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</si>
  <si>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</si>
  <si>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</si>
  <si>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</si>
  <si>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</si>
  <si>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</si>
  <si>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</si>
  <si>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</si>
  <si>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</si>
  <si>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</si>
  <si>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</si>
  <si>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</si>
  <si>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</si>
  <si>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</si>
  <si>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</si>
  <si>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</si>
  <si>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</si>
  <si>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</si>
  <si>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</si>
  <si>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</si>
  <si>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</si>
  <si>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</si>
  <si>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</si>
  <si>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</si>
  <si>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</si>
  <si>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</si>
  <si>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</si>
  <si>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</si>
  <si>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</si>
  <si>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</si>
  <si>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</si>
  <si>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</si>
  <si>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</si>
  <si>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</si>
  <si>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</si>
  <si>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</si>
  <si>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</si>
  <si>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</si>
  <si>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</si>
  <si>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</si>
  <si>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</si>
  <si>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</si>
  <si>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</si>
  <si>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</si>
  <si>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</si>
  <si>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</si>
  <si>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</si>
  <si>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</si>
  <si>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</si>
  <si>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</si>
  <si>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</si>
  <si>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</si>
  <si>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</si>
  <si>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</si>
  <si>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</si>
  <si>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</si>
  <si>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</si>
  <si>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</si>
  <si>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</si>
  <si>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</si>
  <si>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</si>
  <si>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</si>
  <si>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</si>
  <si>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</si>
  <si>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</si>
  <si>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</si>
  <si>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</si>
  <si>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</si>
  <si>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</si>
  <si>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</si>
  <si>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</si>
  <si>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</si>
  <si>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</si>
  <si>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</si>
  <si>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</si>
  <si>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</si>
  <si>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</si>
  <si>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</si>
  <si>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</si>
  <si>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</si>
  <si>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</si>
  <si>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</si>
  <si>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</si>
  <si>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</si>
  <si>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</si>
  <si>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</si>
  <si>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</si>
  <si>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</si>
  <si>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</si>
  <si>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</si>
  <si>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</si>
  <si>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</si>
  <si>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</si>
  <si>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</si>
  <si>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</si>
  <si>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</si>
  <si>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</si>
  <si>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</si>
  <si>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</si>
  <si>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</si>
  <si>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</si>
  <si>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</si>
  <si>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</si>
  <si>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</si>
  <si>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</si>
  <si>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</si>
  <si>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</si>
  <si>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</si>
  <si>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</si>
  <si>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</si>
  <si>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</si>
  <si>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</si>
  <si>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</si>
  <si>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</si>
  <si>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</si>
  <si>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</si>
  <si>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</si>
  <si>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</si>
  <si>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</si>
  <si>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</si>
  <si>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</si>
  <si>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</si>
  <si>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</si>
  <si>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</si>
  <si>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</si>
  <si>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</si>
  <si>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</si>
  <si>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</si>
  <si>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</si>
  <si>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</si>
  <si>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</si>
  <si>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</si>
  <si>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</si>
  <si>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</si>
  <si>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</si>
  <si>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</si>
  <si>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</si>
  <si>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</si>
  <si>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</si>
  <si>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</si>
  <si>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</si>
  <si>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</si>
  <si>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</si>
  <si>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</si>
  <si>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</si>
  <si>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</si>
  <si>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</si>
  <si>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</si>
  <si>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</si>
  <si>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</si>
  <si>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</si>
  <si>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</si>
  <si>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</si>
  <si>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</si>
  <si>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</si>
  <si>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</si>
  <si>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</si>
  <si>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</si>
  <si>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</si>
  <si>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</si>
  <si>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</si>
  <si>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</si>
  <si>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</si>
  <si>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</si>
  <si>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</si>
  <si>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</si>
  <si>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</si>
  <si>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</si>
  <si>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</si>
  <si>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</si>
  <si>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</si>
  <si>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</si>
  <si>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</si>
  <si>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</si>
  <si>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</si>
  <si>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</si>
  <si>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</si>
  <si>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</si>
  <si>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</si>
  <si>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</si>
  <si>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</si>
  <si>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</si>
  <si>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</si>
  <si>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</si>
  <si>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</si>
  <si>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</si>
  <si>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</si>
  <si>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</si>
  <si>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</si>
  <si>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</si>
  <si>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</si>
  <si>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</si>
  <si>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</si>
  <si>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</si>
  <si>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</si>
  <si>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</si>
  <si>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</si>
  <si>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</si>
  <si>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</si>
  <si>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</si>
  <si>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</si>
  <si>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</si>
  <si>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</si>
  <si>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</si>
  <si>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</si>
  <si>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</si>
  <si>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</si>
  <si>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</si>
  <si>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</si>
  <si>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</si>
  <si>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</si>
  <si>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</si>
  <si>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</si>
  <si>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</si>
  <si>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</si>
  <si>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</si>
  <si>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</si>
  <si>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</si>
  <si>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</si>
  <si>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</si>
  <si>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</si>
  <si>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</si>
  <si>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</si>
  <si>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</si>
  <si>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</si>
  <si>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</si>
  <si>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</si>
  <si>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</si>
  <si>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</si>
  <si>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</si>
  <si>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</si>
  <si>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</si>
  <si>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</si>
  <si>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</si>
  <si>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</si>
  <si>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</si>
  <si>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</si>
  <si>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</si>
  <si>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</si>
  <si>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</si>
  <si>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</si>
  <si>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</si>
  <si>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</si>
  <si>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</si>
  <si>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</si>
  <si>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</si>
  <si>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</si>
  <si>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</si>
  <si>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</si>
  <si>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</si>
  <si>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</si>
  <si>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</si>
  <si>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</si>
  <si>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</si>
  <si>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</si>
  <si>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</si>
  <si>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</si>
  <si>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</si>
  <si>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</si>
  <si>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</si>
  <si>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</si>
  <si>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</si>
  <si>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</si>
  <si>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</si>
  <si>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</si>
  <si>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</si>
  <si>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</si>
  <si>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</si>
  <si>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</si>
  <si>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</si>
  <si>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</si>
  <si>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</si>
  <si>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</si>
  <si>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</si>
  <si>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</si>
  <si>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</si>
  <si>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</si>
  <si>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</si>
  <si>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</si>
  <si>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</si>
  <si>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</si>
  <si>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</si>
  <si>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</si>
  <si>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</si>
  <si>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</si>
  <si>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</si>
  <si>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</si>
  <si>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</si>
  <si>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</si>
  <si>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</si>
  <si>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</si>
  <si>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</si>
  <si>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</si>
  <si>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</si>
  <si>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</si>
  <si>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</si>
  <si>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</si>
  <si>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</si>
  <si>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</si>
  <si>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</si>
  <si>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</si>
  <si>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</si>
  <si>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</si>
  <si>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</si>
  <si>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</si>
  <si>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</si>
  <si>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</si>
  <si>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</si>
  <si>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</si>
  <si>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</si>
  <si>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</si>
  <si>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</si>
  <si>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</si>
  <si>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</si>
  <si>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</si>
  <si>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</si>
  <si>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</si>
  <si>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</si>
  <si>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</si>
  <si>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</si>
  <si>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</si>
  <si>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</si>
  <si>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</si>
  <si>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</si>
  <si>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</si>
  <si>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</si>
  <si>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</si>
  <si>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</si>
  <si>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</si>
  <si>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</si>
  <si>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</si>
  <si>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</si>
  <si>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</si>
  <si>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</si>
  <si>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</si>
  <si>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</si>
  <si>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</si>
  <si>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</si>
  <si>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</si>
  <si>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</si>
  <si>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</si>
  <si>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</si>
  <si>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</si>
  <si>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</si>
  <si>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</si>
  <si>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</si>
  <si>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</si>
  <si>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</si>
  <si>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</si>
  <si>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</si>
  <si>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</si>
  <si>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</si>
  <si>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</si>
  <si>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</si>
  <si>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</si>
  <si>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</si>
  <si>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</si>
  <si>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</si>
  <si>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</si>
  <si>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</si>
  <si>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</si>
  <si>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</si>
  <si>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</si>
  <si>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</si>
  <si>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</si>
  <si>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</si>
  <si>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</si>
  <si>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</si>
  <si>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</si>
  <si>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</si>
  <si>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</si>
  <si>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</si>
  <si>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</si>
  <si>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</si>
  <si>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</si>
  <si>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</si>
  <si>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</si>
  <si>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</si>
  <si>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</si>
  <si>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</si>
  <si>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</si>
  <si>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</si>
  <si>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</si>
  <si>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</si>
  <si>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</si>
  <si>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</si>
  <si>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</si>
  <si>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</si>
  <si>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</si>
  <si>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</si>
  <si>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</si>
  <si>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</si>
  <si>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</si>
  <si>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</si>
  <si>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</si>
  <si>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</si>
  <si>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</si>
  <si>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</si>
  <si>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</si>
  <si>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</si>
  <si>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</si>
  <si>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</si>
  <si>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</si>
  <si>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</si>
  <si>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</si>
  <si>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</si>
  <si>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</si>
  <si>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</si>
  <si>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</si>
  <si>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</si>
  <si>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</si>
  <si>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</si>
  <si>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</si>
  <si>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</si>
  <si>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</si>
  <si>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</si>
  <si>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</si>
  <si>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</si>
  <si>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</si>
  <si>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</si>
  <si>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</si>
  <si>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</si>
  <si>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</si>
  <si>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</si>
  <si>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</si>
  <si>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</si>
  <si>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</si>
  <si>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</si>
  <si>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</si>
  <si>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</si>
  <si>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</si>
  <si>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</si>
  <si>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</si>
  <si>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</si>
  <si>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</si>
  <si>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</si>
  <si>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</si>
  <si>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</si>
  <si>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</si>
  <si>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</si>
  <si>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</si>
  <si>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</si>
  <si>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</si>
  <si>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</si>
  <si>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</si>
  <si>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</si>
  <si>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</si>
  <si>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</si>
  <si>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</si>
  <si>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</si>
  <si>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</si>
  <si>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</si>
  <si>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</si>
  <si>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</si>
  <si>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</si>
  <si>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</si>
  <si>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</si>
  <si>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</si>
  <si>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</si>
  <si>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</si>
  <si>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</si>
  <si>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</si>
  <si>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</si>
  <si>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</si>
  <si>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</si>
  <si>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</si>
  <si>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</si>
  <si>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</si>
  <si>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</si>
  <si>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</si>
  <si>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</si>
  <si>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</si>
  <si>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</si>
  <si>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</si>
  <si>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</si>
  <si>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</si>
  <si>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</si>
  <si>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</si>
  <si>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</si>
  <si>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</si>
  <si>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</si>
  <si>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</si>
  <si>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</si>
  <si>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</si>
  <si>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</si>
  <si>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</si>
  <si>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</si>
  <si>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</si>
  <si>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</si>
  <si>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</si>
  <si>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</si>
  <si>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</si>
  <si>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</si>
  <si>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</si>
  <si>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</si>
  <si>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</si>
  <si>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</si>
  <si>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</si>
  <si>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</si>
  <si>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</si>
  <si>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</si>
  <si>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</si>
  <si>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</si>
  <si>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</si>
  <si>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</si>
  <si>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</si>
  <si>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</si>
  <si>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</si>
  <si>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</si>
  <si>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</si>
  <si>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</si>
  <si>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</si>
  <si>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</si>
  <si>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</si>
  <si>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</si>
  <si>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</si>
  <si>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</si>
  <si>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</si>
  <si>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</si>
  <si>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</si>
  <si>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</si>
  <si>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</si>
  <si>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</si>
  <si>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</si>
  <si>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</si>
  <si>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</si>
  <si>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</si>
  <si>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</si>
  <si>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</si>
  <si>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</si>
  <si>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</si>
  <si>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</si>
  <si>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</si>
  <si>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</si>
  <si>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</si>
  <si>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</si>
  <si>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</si>
  <si>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</si>
  <si>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</si>
  <si>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</si>
  <si>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</si>
  <si>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</si>
  <si>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</si>
  <si>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</si>
  <si>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</si>
  <si>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</si>
  <si>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</si>
  <si>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</si>
  <si>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</si>
  <si>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</si>
  <si>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</si>
  <si>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</si>
  <si>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</si>
  <si>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</si>
  <si>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</si>
  <si>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</si>
  <si>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</si>
  <si>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</si>
  <si>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</si>
  <si>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</si>
  <si>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</si>
  <si>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</si>
  <si>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</si>
  <si>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</si>
  <si>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</si>
  <si>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</si>
  <si>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</si>
  <si>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</si>
  <si>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</si>
  <si>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</si>
  <si>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</si>
  <si>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</si>
  <si>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</si>
  <si>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</si>
  <si>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</si>
  <si>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</si>
  <si>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</si>
  <si>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</si>
  <si>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</si>
  <si>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</si>
  <si>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</si>
  <si>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</si>
  <si>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</si>
  <si>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</si>
  <si>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</si>
  <si>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</si>
  <si>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</si>
  <si>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</si>
  <si>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</si>
  <si>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</si>
  <si>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</si>
  <si>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</si>
  <si>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</si>
  <si>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</si>
  <si>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</si>
  <si>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</si>
  <si>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</si>
  <si>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</si>
  <si>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</si>
  <si>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</si>
  <si>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</si>
  <si>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</si>
  <si>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</si>
  <si>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</si>
  <si>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</si>
  <si>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</si>
  <si>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</si>
  <si>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</si>
  <si>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</si>
  <si>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</si>
  <si>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</si>
  <si>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</si>
  <si>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</si>
  <si>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</si>
  <si>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</si>
  <si>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</si>
  <si>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</si>
  <si>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</si>
  <si>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</si>
  <si>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</si>
  <si>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</si>
  <si>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</si>
  <si>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</si>
  <si>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</si>
  <si>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</si>
  <si>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</si>
  <si>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</si>
  <si>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</si>
  <si>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</si>
  <si>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</si>
  <si>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</si>
  <si>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</si>
  <si>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</si>
  <si>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</si>
  <si>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</si>
  <si>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</si>
  <si>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</si>
  <si>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</si>
  <si>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</si>
  <si>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</si>
  <si>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</si>
  <si>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</si>
  <si>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</si>
  <si>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</si>
  <si>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</si>
  <si>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</si>
  <si>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</si>
  <si>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</si>
  <si>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</si>
  <si>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</si>
  <si>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</si>
  <si>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</si>
  <si>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</si>
  <si>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</si>
  <si>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</si>
  <si>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</si>
  <si>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</si>
  <si>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</si>
  <si>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</si>
  <si>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</si>
  <si>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</si>
  <si>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</si>
  <si>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</si>
  <si>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</si>
  <si>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</si>
  <si>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</si>
  <si>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</si>
  <si>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</si>
  <si>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</si>
  <si>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</si>
  <si>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</si>
  <si>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</si>
  <si>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</si>
  <si>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</si>
  <si>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</si>
  <si>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</si>
  <si>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</si>
  <si>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</si>
  <si>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</si>
  <si>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</si>
  <si>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</si>
  <si>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</si>
  <si>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</si>
  <si>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</si>
  <si>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</si>
  <si>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</si>
  <si>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</si>
  <si>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</si>
  <si>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</si>
  <si>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</si>
  <si>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</si>
  <si>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</si>
  <si>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</si>
  <si>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</si>
  <si>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</si>
  <si>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</si>
  <si>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</si>
  <si>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</si>
  <si>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</si>
  <si>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</si>
  <si>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</si>
  <si>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</si>
  <si>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</si>
  <si>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</si>
  <si>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</si>
  <si>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</si>
  <si>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</si>
  <si>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</si>
  <si>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</si>
  <si>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</si>
  <si>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</si>
  <si>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</si>
  <si>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</si>
  <si>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</si>
  <si>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</si>
  <si>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</si>
  <si>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</si>
  <si>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</si>
  <si>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</si>
  <si>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</si>
  <si>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</si>
  <si>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</si>
  <si>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</si>
  <si>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</si>
  <si>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</si>
  <si>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</si>
  <si>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</si>
  <si>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</si>
  <si>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</si>
  <si>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</si>
  <si>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</si>
  <si>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</si>
  <si>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</si>
  <si>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</si>
  <si>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</si>
  <si>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</si>
  <si>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</si>
  <si>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</si>
  <si>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</si>
  <si>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</si>
  <si>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</si>
  <si>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</si>
  <si>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</si>
  <si>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</si>
  <si>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</si>
  <si>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</si>
  <si>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</si>
  <si>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</si>
  <si>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</si>
  <si>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</si>
  <si>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</si>
  <si>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</si>
  <si>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</si>
  <si>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</si>
  <si>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</si>
  <si>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</si>
  <si>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</si>
  <si>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</si>
  <si>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</si>
  <si>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</si>
  <si>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</si>
  <si>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</si>
  <si>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</si>
  <si>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</si>
  <si>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</si>
  <si>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</si>
  <si>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</si>
  <si>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</si>
  <si>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</si>
  <si>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</si>
  <si>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</si>
  <si>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</si>
  <si>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</si>
  <si>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</si>
  <si>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</si>
  <si>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</si>
  <si>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</si>
  <si>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</si>
  <si>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</si>
  <si>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</si>
  <si>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</si>
  <si>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</si>
  <si>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</si>
  <si>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</si>
  <si>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</si>
  <si>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</si>
  <si>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</si>
  <si>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</si>
  <si>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</si>
  <si>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</si>
  <si>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</si>
  <si>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</si>
  <si>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</si>
  <si>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</si>
  <si>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</si>
  <si>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</si>
  <si>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</si>
  <si>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</si>
  <si>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</si>
  <si>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</si>
  <si>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</si>
  <si>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</si>
  <si>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</si>
  <si>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</si>
  <si>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</si>
  <si>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</si>
  <si>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</si>
  <si>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</si>
  <si>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</si>
  <si>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</si>
  <si>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</si>
  <si>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</si>
  <si>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</si>
  <si>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</si>
  <si>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</si>
  <si>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</si>
  <si>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</si>
  <si>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</si>
  <si>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</si>
  <si>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</si>
  <si>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</si>
  <si>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</si>
  <si>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</si>
  <si>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</si>
  <si>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</si>
  <si>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</si>
  <si>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</si>
  <si>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</si>
  <si>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</si>
  <si>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</si>
  <si>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</si>
  <si>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</si>
  <si>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</si>
  <si>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</si>
  <si>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</si>
  <si>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</si>
  <si>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</si>
  <si>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</si>
  <si>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</si>
  <si>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</si>
  <si>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</si>
  <si>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</si>
  <si>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</si>
  <si>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</si>
  <si>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</si>
  <si>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</si>
  <si>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</si>
  <si>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</si>
  <si>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</si>
  <si>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</si>
  <si>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</si>
  <si>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</si>
  <si>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</si>
  <si>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</si>
  <si>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</si>
  <si>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</si>
  <si>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</si>
  <si>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</si>
  <si>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</si>
  <si>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</si>
  <si>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</si>
  <si>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</si>
  <si>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</si>
  <si>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</si>
  <si>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</si>
  <si>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</si>
  <si>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</si>
  <si>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</si>
  <si>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</si>
  <si>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</si>
  <si>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</si>
  <si>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</si>
  <si>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</si>
  <si>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</si>
  <si>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</si>
  <si>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</si>
  <si>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</si>
  <si>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</si>
  <si>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</si>
  <si>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</si>
  <si>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</si>
  <si>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</si>
  <si>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</si>
  <si>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</si>
  <si>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</si>
  <si>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</si>
  <si>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</si>
  <si>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</si>
  <si>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</si>
  <si>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</si>
  <si>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</si>
  <si>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</si>
  <si>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</si>
  <si>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</si>
  <si>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</si>
  <si>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</si>
  <si>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</si>
  <si>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</si>
  <si>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</si>
  <si>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</si>
  <si>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</si>
  <si>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</si>
  <si>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</si>
  <si>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</si>
  <si>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</si>
  <si>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</si>
  <si>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</si>
  <si>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</si>
  <si>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</si>
  <si>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</si>
  <si>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</si>
  <si>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</si>
  <si>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LUIS GABRIEL ARREGOCES</t>
  </si>
  <si>
    <t>LUIS GABRIEL ARREGOCES SOLANO</t>
  </si>
  <si>
    <t>KM 4 VIA GAIRA EDS BIOMAX LOCAL 1</t>
  </si>
  <si>
    <t>3016814201</t>
  </si>
  <si>
    <t>arregocesluis@gmail.com</t>
  </si>
  <si>
    <t>217</t>
  </si>
  <si>
    <t>292</t>
  </si>
  <si>
    <t>293</t>
  </si>
  <si>
    <t>116</t>
  </si>
  <si>
    <t>468</t>
  </si>
  <si>
    <t>12/12/2016</t>
  </si>
  <si>
    <t>15/12/2017</t>
  </si>
  <si>
    <t>338</t>
  </si>
  <si>
    <t>30/11/2017</t>
  </si>
  <si>
    <t>31/10/2018</t>
  </si>
  <si>
    <t>206</t>
  </si>
  <si>
    <t>1/11/2018</t>
  </si>
  <si>
    <t>30/11/2018</t>
  </si>
  <si>
    <t>166</t>
  </si>
  <si>
    <t>1/08/2018</t>
  </si>
  <si>
    <t>108</t>
  </si>
  <si>
    <t>24/01/2018</t>
  </si>
  <si>
    <t>31/07/2018</t>
  </si>
  <si>
    <t>213</t>
  </si>
  <si>
    <t>088</t>
  </si>
  <si>
    <t>19/01/2019</t>
  </si>
  <si>
    <t>15/12/2019</t>
  </si>
  <si>
    <t>080</t>
  </si>
  <si>
    <t>Atender integralmente a la primera infancia en el marco de la estrategia de cero a siempre de conformidad con las directrices, lineamientos y parametros establecidos por el ICBF</t>
  </si>
  <si>
    <t xml:space="preserve">Atender a niños y niñas menores a 5 años menores, o hasta su ingreso al grado de transsicion y a mujeres gestantes y en periodo de lactancia en los servicios de educacion integral y cuidado, con el fin de promover el desarrollo integral de la primera infancia con calidad de conformidad con los lineamientos de directrices y parametros establecidos por el ICBF </t>
  </si>
  <si>
    <t>Atender a niños y niñas menores de 5 años o hasta su ingreso al grado de transicion y a mujeres gestantes y en periodo de lactancia en los servicios de educacion inicial y cuidado con el fin de promover el desarrollo integral de la primera infancia con calidad de conformidad con los lineamientos, las directrices y parametros establecidos por el ICBF</t>
  </si>
  <si>
    <t xml:space="preserve">Prestar el servicio de atencion, educacion inicial y cuidado a niños y niñas menores de 5 años, o hasta su ingreso al grado de transicion y a mujeres gestyantes y madres en periodo de lactancia con el fin de promover el desarrollo integral de la primera infancia con calidad de conformidad con las directrices parametros y estandares establecidos por el ICBF </t>
  </si>
  <si>
    <t xml:space="preserve">Prestar el servicio de atencion a niños y niñas menores de 5 años o hasta su ingreso al grado de transicion con el fin de promover el desarrollo integral de la primera infancia con calidad de conformidad con el lineamiento al manual operativo y las directrices establecidad por el ICBF </t>
  </si>
  <si>
    <t xml:space="preserve">Prestar el servicio de educacion inicial en el marco de atencion integral a mujeres gestantes niñas y niños menores de 5 años o hasta su ingreso al grado de transicion de conformidad con los manuales operativos de las modalidades y las directrices establecidas por el ICBF </t>
  </si>
  <si>
    <t>Prestar el servicio de ducacion inicial en el marco de la atencion integral a mujeres gestantes, niñas y niños menores de 5 años, o hasta su ingreso al grado transicion, de conformidad con el manual operativo de modalidad y las directrices establecidas por el ICBF, en armonia con la politicade estado para desarrollo integral de la primera infancia ´´ DE CERO A SIEMPRE´´, en el servicio desarollo infantil en medio familiar.</t>
  </si>
  <si>
    <t xml:space="preserve">Prestar el servicio de educacion inicial en el marco de atencion integral a mujeres gestantes niñas y niños menores de 5 años su ingreso al grado de transicion, de conformidad con los manuales operativos de modalidades y las directrices establecidad por el ICBF </t>
  </si>
  <si>
    <t xml:space="preserve">Prestar el servicio de educacion inicial en el marco de atencion integral a mujeres gestantes niñas y niños menores de 5 años su ingreso al grado de transicion, de conformidad con los manuales operativos de modalidades y las directrices establecidas por el ICBF </t>
  </si>
  <si>
    <t>Prestar el servicio de desarrollo infantil en medio familiar DIMF de conformidad con el manual operativo de la modalidad familiar y las directrices establecidas por el ICBF,  en aronia con la politica de estado para el desarrollo integral de la primera infancia de cero a siempre.</t>
  </si>
  <si>
    <t>143</t>
  </si>
  <si>
    <t>128</t>
  </si>
  <si>
    <t>135</t>
  </si>
  <si>
    <t xml:space="preserve">
PRESTAR LOS SERVICIOS DE EDUCACION INICIAL EN EL MARCO DE LA ATENCION INTEGRAL EN HOGARES INFANTILES – HI-,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</si>
  <si>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ESTABLECIDAS POR EL ICBF, EN ARMONIA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</si>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</sst>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3" borderId="0" xfId="0" applyFill="1" applyProtection="1">
      <protection locked="0"/>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4" zoomScale="73" zoomScaleNormal="73" zoomScaleSheetLayoutView="40" zoomScalePageLayoutView="40" workbookViewId="0">
      <selection activeCell="C23" sqref="C2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249" t="s">
        <v>2720</v>
      </c>
      <c r="D15" s="35"/>
      <c r="E15" s="35"/>
      <c r="F15" s="5"/>
      <c r="G15" s="32" t="s">
        <v>1168</v>
      </c>
      <c r="H15" s="103" t="s">
        <v>696</v>
      </c>
      <c r="I15" s="32" t="s">
        <v>2624</v>
      </c>
      <c r="J15" s="108" t="s">
        <v>2626</v>
      </c>
      <c r="L15" s="222" t="s">
        <v>8</v>
      </c>
      <c r="M15" s="222"/>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900011782</v>
      </c>
      <c r="C20" s="5"/>
      <c r="D20" s="73"/>
      <c r="E20" s="5"/>
      <c r="F20" s="5"/>
      <c r="G20" s="5"/>
      <c r="H20" s="241"/>
      <c r="I20" s="148" t="s">
        <v>1154</v>
      </c>
      <c r="J20" s="149" t="s">
        <v>706</v>
      </c>
      <c r="K20" s="148">
        <v>4805564400</v>
      </c>
      <c r="L20" s="149">
        <v>44193</v>
      </c>
      <c r="M20" s="149">
        <v>44561</v>
      </c>
      <c r="N20" s="132">
        <f>+(M20-L20)/30</f>
        <v>12.266666666666667</v>
      </c>
      <c r="O20" s="135"/>
      <c r="U20" s="131"/>
      <c r="V20" s="105">
        <f ca="1">NOW()</f>
        <v>44192.657931712965</v>
      </c>
      <c r="W20" s="105">
        <f ca="1">NOW()</f>
        <v>44192.657931712965</v>
      </c>
    </row>
    <row r="21" spans="1:23" ht="30" customHeight="1" outlineLevel="1" x14ac:dyDescent="0.25">
      <c r="A21" s="9"/>
      <c r="B21" s="71"/>
      <c r="C21" s="5"/>
      <c r="D21" s="5"/>
      <c r="E21" s="5"/>
      <c r="F21" s="5"/>
      <c r="G21" s="5"/>
      <c r="H21" s="70"/>
      <c r="I21" s="148"/>
      <c r="J21" s="149"/>
      <c r="K21" s="148"/>
      <c r="L21" s="149"/>
      <c r="M21" s="149"/>
      <c r="N21" s="132">
        <f t="shared" ref="N21:N35" si="0">+(M21-L21)/30</f>
        <v>0</v>
      </c>
      <c r="O21" s="136"/>
    </row>
    <row r="22" spans="1:23" ht="30" customHeight="1" outlineLevel="1" x14ac:dyDescent="0.25">
      <c r="A22" s="9"/>
      <c r="B22" s="71"/>
      <c r="C22" s="5"/>
      <c r="D22" s="5"/>
      <c r="E22" s="5"/>
      <c r="F22" s="5"/>
      <c r="G22" s="5"/>
      <c r="H22" s="70"/>
      <c r="I22" s="148"/>
      <c r="J22" s="149"/>
      <c r="K22" s="148"/>
      <c r="L22" s="149"/>
      <c r="M22" s="149"/>
      <c r="N22" s="133">
        <f t="shared" ref="N22:N33" si="1">+(M22-L22)/30</f>
        <v>0</v>
      </c>
      <c r="O22" s="136"/>
    </row>
    <row r="23" spans="1:23" ht="30" customHeight="1" outlineLevel="1" x14ac:dyDescent="0.25">
      <c r="A23" s="9"/>
      <c r="B23" s="101"/>
      <c r="C23" s="21"/>
      <c r="D23" s="21"/>
      <c r="E23" s="21"/>
      <c r="F23" s="5"/>
      <c r="G23" s="5"/>
      <c r="H23" s="70"/>
      <c r="I23" s="148"/>
      <c r="J23" s="149"/>
      <c r="K23" s="149"/>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PARA EL DESARROLLO INTEGRAL SOSTENIBLE ENERGIA VITAL</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2719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2681</v>
      </c>
      <c r="E48" s="173">
        <v>41501</v>
      </c>
      <c r="F48" s="173">
        <v>41851</v>
      </c>
      <c r="G48" s="156">
        <f>IF(AND(E48&lt;&gt;"",F48&lt;&gt;""),((F48-E48)/30),"")</f>
        <v>11.666666666666666</v>
      </c>
      <c r="H48" s="119" t="s">
        <v>2704</v>
      </c>
      <c r="I48" s="112" t="s">
        <v>711</v>
      </c>
      <c r="J48" s="112" t="s">
        <v>712</v>
      </c>
      <c r="K48" s="120">
        <v>2555585488</v>
      </c>
      <c r="L48" s="113" t="s">
        <v>1148</v>
      </c>
      <c r="M48" s="114">
        <v>1</v>
      </c>
      <c r="N48" s="113" t="s">
        <v>27</v>
      </c>
      <c r="O48" s="113" t="s">
        <v>1148</v>
      </c>
      <c r="P48" s="78"/>
    </row>
    <row r="49" spans="1:16" s="6" customFormat="1" ht="24.75" customHeight="1" x14ac:dyDescent="0.25">
      <c r="A49" s="140">
        <v>2</v>
      </c>
      <c r="B49" s="119" t="s">
        <v>2665</v>
      </c>
      <c r="C49" s="111" t="s">
        <v>31</v>
      </c>
      <c r="D49" s="118" t="s">
        <v>2682</v>
      </c>
      <c r="E49" s="173">
        <v>42002</v>
      </c>
      <c r="F49" s="173">
        <v>42367</v>
      </c>
      <c r="G49" s="156">
        <f t="shared" ref="G49:G50" si="2">IF(AND(E49&lt;&gt;"",F49&lt;&gt;""),((F49-E49)/30),"")</f>
        <v>12.166666666666666</v>
      </c>
      <c r="H49" s="174" t="s">
        <v>2705</v>
      </c>
      <c r="I49" s="112" t="s">
        <v>711</v>
      </c>
      <c r="J49" s="112" t="s">
        <v>712</v>
      </c>
      <c r="K49" s="120">
        <v>3204498140</v>
      </c>
      <c r="L49" s="113" t="s">
        <v>1148</v>
      </c>
      <c r="M49" s="114">
        <v>1</v>
      </c>
      <c r="N49" s="113" t="s">
        <v>27</v>
      </c>
      <c r="O49" s="113" t="s">
        <v>26</v>
      </c>
      <c r="P49" s="78"/>
    </row>
    <row r="50" spans="1:16" s="6" customFormat="1" ht="24.75" customHeight="1" x14ac:dyDescent="0.25">
      <c r="A50" s="140">
        <v>3</v>
      </c>
      <c r="B50" s="119" t="s">
        <v>2665</v>
      </c>
      <c r="C50" s="111" t="s">
        <v>31</v>
      </c>
      <c r="D50" s="118" t="s">
        <v>2683</v>
      </c>
      <c r="E50" s="173">
        <v>42002</v>
      </c>
      <c r="F50" s="173">
        <v>42367</v>
      </c>
      <c r="G50" s="156">
        <f t="shared" si="2"/>
        <v>12.166666666666666</v>
      </c>
      <c r="H50" s="119" t="s">
        <v>2706</v>
      </c>
      <c r="I50" s="112" t="s">
        <v>711</v>
      </c>
      <c r="J50" s="112" t="s">
        <v>712</v>
      </c>
      <c r="K50" s="120">
        <v>2153017711</v>
      </c>
      <c r="L50" s="113" t="s">
        <v>1148</v>
      </c>
      <c r="M50" s="114">
        <v>1</v>
      </c>
      <c r="N50" s="113" t="s">
        <v>27</v>
      </c>
      <c r="O50" s="113" t="s">
        <v>26</v>
      </c>
      <c r="P50" s="78"/>
    </row>
    <row r="51" spans="1:16" s="6" customFormat="1" ht="24.75" customHeight="1" outlineLevel="1" x14ac:dyDescent="0.25">
      <c r="A51" s="140">
        <v>4</v>
      </c>
      <c r="B51" s="119" t="s">
        <v>2665</v>
      </c>
      <c r="C51" s="111" t="s">
        <v>31</v>
      </c>
      <c r="D51" s="118" t="s">
        <v>2684</v>
      </c>
      <c r="E51" s="173">
        <v>42397</v>
      </c>
      <c r="F51" s="173">
        <v>42674</v>
      </c>
      <c r="G51" s="156">
        <f t="shared" ref="G51:G107" si="3">IF(AND(E51&lt;&gt;"",F51&lt;&gt;""),((F51-E51)/30),"")</f>
        <v>9.2333333333333325</v>
      </c>
      <c r="H51" s="119" t="s">
        <v>2707</v>
      </c>
      <c r="I51" s="112" t="s">
        <v>711</v>
      </c>
      <c r="J51" s="112" t="s">
        <v>719</v>
      </c>
      <c r="K51" s="115">
        <v>1708818126</v>
      </c>
      <c r="L51" s="113" t="s">
        <v>1148</v>
      </c>
      <c r="M51" s="114">
        <v>1</v>
      </c>
      <c r="N51" s="113" t="s">
        <v>27</v>
      </c>
      <c r="O51" s="113" t="s">
        <v>26</v>
      </c>
      <c r="P51" s="78"/>
    </row>
    <row r="52" spans="1:16" s="7" customFormat="1" ht="24.75" customHeight="1" outlineLevel="1" x14ac:dyDescent="0.25">
      <c r="A52" s="141">
        <v>5</v>
      </c>
      <c r="B52" s="119" t="s">
        <v>2665</v>
      </c>
      <c r="C52" s="111" t="s">
        <v>31</v>
      </c>
      <c r="D52" s="118" t="s">
        <v>2685</v>
      </c>
      <c r="E52" s="118" t="s">
        <v>2686</v>
      </c>
      <c r="F52" s="118" t="s">
        <v>2687</v>
      </c>
      <c r="G52" s="156">
        <f t="shared" si="3"/>
        <v>12.266666666666667</v>
      </c>
      <c r="H52" s="119" t="s">
        <v>2708</v>
      </c>
      <c r="I52" s="112" t="s">
        <v>711</v>
      </c>
      <c r="J52" s="112" t="s">
        <v>719</v>
      </c>
      <c r="K52" s="115">
        <v>1924643055</v>
      </c>
      <c r="L52" s="113" t="s">
        <v>1148</v>
      </c>
      <c r="M52" s="114">
        <v>1</v>
      </c>
      <c r="N52" s="113" t="s">
        <v>27</v>
      </c>
      <c r="O52" s="113" t="s">
        <v>26</v>
      </c>
      <c r="P52" s="79"/>
    </row>
    <row r="53" spans="1:16" s="7" customFormat="1" ht="24.75" customHeight="1" outlineLevel="1" x14ac:dyDescent="0.25">
      <c r="A53" s="141">
        <v>6</v>
      </c>
      <c r="B53" s="119" t="s">
        <v>2665</v>
      </c>
      <c r="C53" s="111" t="s">
        <v>31</v>
      </c>
      <c r="D53" s="118" t="s">
        <v>2688</v>
      </c>
      <c r="E53" s="118" t="s">
        <v>2689</v>
      </c>
      <c r="F53" s="118" t="s">
        <v>2690</v>
      </c>
      <c r="G53" s="156">
        <f t="shared" si="3"/>
        <v>11.166666666666666</v>
      </c>
      <c r="H53" s="119" t="s">
        <v>2709</v>
      </c>
      <c r="I53" s="112" t="s">
        <v>711</v>
      </c>
      <c r="J53" s="112" t="s">
        <v>719</v>
      </c>
      <c r="K53" s="115">
        <v>1056547238</v>
      </c>
      <c r="L53" s="113" t="s">
        <v>1148</v>
      </c>
      <c r="M53" s="114">
        <v>1</v>
      </c>
      <c r="N53" s="113" t="s">
        <v>27</v>
      </c>
      <c r="O53" s="113" t="s">
        <v>26</v>
      </c>
      <c r="P53" s="79"/>
    </row>
    <row r="54" spans="1:16" s="7" customFormat="1" ht="24.75" customHeight="1" outlineLevel="1" x14ac:dyDescent="0.25">
      <c r="A54" s="141">
        <v>7</v>
      </c>
      <c r="B54" s="119" t="s">
        <v>2665</v>
      </c>
      <c r="C54" s="111" t="s">
        <v>31</v>
      </c>
      <c r="D54" s="118" t="s">
        <v>2691</v>
      </c>
      <c r="E54" s="118" t="s">
        <v>2692</v>
      </c>
      <c r="F54" s="118" t="s">
        <v>2693</v>
      </c>
      <c r="G54" s="156">
        <f t="shared" si="3"/>
        <v>0.96666666666666667</v>
      </c>
      <c r="H54" s="119" t="s">
        <v>2710</v>
      </c>
      <c r="I54" s="112" t="s">
        <v>711</v>
      </c>
      <c r="J54" s="112" t="s">
        <v>713</v>
      </c>
      <c r="K54" s="115">
        <v>66768894</v>
      </c>
      <c r="L54" s="113" t="s">
        <v>1148</v>
      </c>
      <c r="M54" s="114">
        <v>1</v>
      </c>
      <c r="N54" s="113" t="s">
        <v>27</v>
      </c>
      <c r="O54" s="113" t="s">
        <v>26</v>
      </c>
      <c r="P54" s="79"/>
    </row>
    <row r="55" spans="1:16" s="7" customFormat="1" ht="24.75" customHeight="1" outlineLevel="1" x14ac:dyDescent="0.25">
      <c r="A55" s="141">
        <v>8</v>
      </c>
      <c r="B55" s="119" t="s">
        <v>2665</v>
      </c>
      <c r="C55" s="111" t="s">
        <v>31</v>
      </c>
      <c r="D55" s="118" t="s">
        <v>2694</v>
      </c>
      <c r="E55" s="118" t="s">
        <v>2695</v>
      </c>
      <c r="F55" s="118" t="s">
        <v>2690</v>
      </c>
      <c r="G55" s="156">
        <f t="shared" si="3"/>
        <v>3.0333333333333332</v>
      </c>
      <c r="H55" s="119" t="s">
        <v>2710</v>
      </c>
      <c r="I55" s="112" t="s">
        <v>711</v>
      </c>
      <c r="J55" s="112" t="s">
        <v>713</v>
      </c>
      <c r="K55" s="120">
        <v>192676026</v>
      </c>
      <c r="L55" s="113" t="s">
        <v>1148</v>
      </c>
      <c r="M55" s="114">
        <v>1</v>
      </c>
      <c r="N55" s="113" t="s">
        <v>27</v>
      </c>
      <c r="O55" s="113" t="s">
        <v>26</v>
      </c>
      <c r="P55" s="79"/>
    </row>
    <row r="56" spans="1:16" s="7" customFormat="1" ht="24.75" customHeight="1" outlineLevel="1" x14ac:dyDescent="0.25">
      <c r="A56" s="141">
        <v>9</v>
      </c>
      <c r="B56" s="119" t="s">
        <v>2665</v>
      </c>
      <c r="C56" s="111" t="s">
        <v>31</v>
      </c>
      <c r="D56" s="118" t="s">
        <v>2696</v>
      </c>
      <c r="E56" s="118" t="s">
        <v>2697</v>
      </c>
      <c r="F56" s="118" t="s">
        <v>2698</v>
      </c>
      <c r="G56" s="156">
        <f t="shared" si="3"/>
        <v>6.2666666666666666</v>
      </c>
      <c r="H56" s="119" t="s">
        <v>2711</v>
      </c>
      <c r="I56" s="112" t="s">
        <v>711</v>
      </c>
      <c r="J56" s="112" t="s">
        <v>713</v>
      </c>
      <c r="K56" s="120">
        <v>390418800</v>
      </c>
      <c r="L56" s="113" t="s">
        <v>1148</v>
      </c>
      <c r="M56" s="114">
        <v>1</v>
      </c>
      <c r="N56" s="113" t="s">
        <v>27</v>
      </c>
      <c r="O56" s="113" t="s">
        <v>26</v>
      </c>
      <c r="P56" s="79"/>
    </row>
    <row r="57" spans="1:16" s="7" customFormat="1" ht="24.75" customHeight="1" outlineLevel="1" x14ac:dyDescent="0.25">
      <c r="A57" s="141">
        <v>10</v>
      </c>
      <c r="B57" s="119" t="s">
        <v>2665</v>
      </c>
      <c r="C57" s="65" t="s">
        <v>31</v>
      </c>
      <c r="D57" s="118" t="s">
        <v>2699</v>
      </c>
      <c r="E57" s="118" t="s">
        <v>2692</v>
      </c>
      <c r="F57" s="118" t="s">
        <v>2693</v>
      </c>
      <c r="G57" s="156">
        <f t="shared" si="3"/>
        <v>0.96666666666666667</v>
      </c>
      <c r="H57" s="119" t="s">
        <v>2712</v>
      </c>
      <c r="I57" s="63" t="s">
        <v>711</v>
      </c>
      <c r="J57" s="63" t="s">
        <v>719</v>
      </c>
      <c r="K57" s="120">
        <v>166922235</v>
      </c>
      <c r="L57" s="65" t="s">
        <v>1148</v>
      </c>
      <c r="M57" s="67">
        <v>1</v>
      </c>
      <c r="N57" s="65" t="s">
        <v>27</v>
      </c>
      <c r="O57" s="65" t="s">
        <v>26</v>
      </c>
      <c r="P57" s="79"/>
    </row>
    <row r="58" spans="1:16" s="7" customFormat="1" ht="24.75" customHeight="1" outlineLevel="1" x14ac:dyDescent="0.25">
      <c r="A58" s="141">
        <v>11</v>
      </c>
      <c r="B58" s="119" t="s">
        <v>2665</v>
      </c>
      <c r="C58" s="65" t="s">
        <v>31</v>
      </c>
      <c r="D58" s="118" t="s">
        <v>2700</v>
      </c>
      <c r="E58" s="118" t="s">
        <v>2701</v>
      </c>
      <c r="F58" s="118" t="s">
        <v>2702</v>
      </c>
      <c r="G58" s="156">
        <f t="shared" si="3"/>
        <v>11</v>
      </c>
      <c r="H58" s="119" t="s">
        <v>2713</v>
      </c>
      <c r="I58" s="63" t="s">
        <v>711</v>
      </c>
      <c r="J58" s="63" t="s">
        <v>719</v>
      </c>
      <c r="K58" s="120">
        <v>1755367928</v>
      </c>
      <c r="L58" s="65" t="s">
        <v>1148</v>
      </c>
      <c r="M58" s="67">
        <v>1</v>
      </c>
      <c r="N58" s="65" t="s">
        <v>27</v>
      </c>
      <c r="O58" s="65" t="s">
        <v>1148</v>
      </c>
      <c r="P58" s="79"/>
    </row>
    <row r="59" spans="1:16" s="7" customFormat="1" ht="24.75" customHeight="1" outlineLevel="1" x14ac:dyDescent="0.25">
      <c r="A59" s="141">
        <v>12</v>
      </c>
      <c r="B59" s="119" t="s">
        <v>2665</v>
      </c>
      <c r="C59" s="65" t="s">
        <v>31</v>
      </c>
      <c r="D59" s="118" t="s">
        <v>2703</v>
      </c>
      <c r="E59" s="118" t="s">
        <v>2701</v>
      </c>
      <c r="F59" s="118" t="s">
        <v>2702</v>
      </c>
      <c r="G59" s="156">
        <f t="shared" si="3"/>
        <v>11</v>
      </c>
      <c r="H59" s="119" t="s">
        <v>2713</v>
      </c>
      <c r="I59" s="63" t="s">
        <v>711</v>
      </c>
      <c r="J59" s="63" t="s">
        <v>713</v>
      </c>
      <c r="K59" s="120">
        <v>752393754</v>
      </c>
      <c r="L59" s="65" t="s">
        <v>1148</v>
      </c>
      <c r="M59" s="67">
        <v>1</v>
      </c>
      <c r="N59" s="65" t="s">
        <v>27</v>
      </c>
      <c r="O59" s="65" t="s">
        <v>1148</v>
      </c>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2714</v>
      </c>
      <c r="E114" s="173">
        <v>43884</v>
      </c>
      <c r="F114" s="173">
        <v>44195</v>
      </c>
      <c r="G114" s="156">
        <f>IF(AND(E114&lt;&gt;"",F114&lt;&gt;""),((F114-E114)/30),"")</f>
        <v>10.366666666666667</v>
      </c>
      <c r="H114" s="116" t="s">
        <v>2717</v>
      </c>
      <c r="I114" s="118" t="s">
        <v>711</v>
      </c>
      <c r="J114" s="118" t="s">
        <v>713</v>
      </c>
      <c r="K114" s="120">
        <v>1428774297</v>
      </c>
      <c r="L114" s="100">
        <f>+IF(AND(K114&gt;0,O114="Ejecución"),(K114/877802)*Tabla28[[#This Row],[% participación]],IF(AND(K114&gt;0,O114&lt;&gt;"Ejecución"),"-",""))</f>
        <v>1627.672638020875</v>
      </c>
      <c r="M114" s="121" t="s">
        <v>1148</v>
      </c>
      <c r="N114" s="169">
        <v>1</v>
      </c>
      <c r="O114" s="158" t="s">
        <v>1150</v>
      </c>
      <c r="P114" s="78"/>
    </row>
    <row r="115" spans="1:16" s="6" customFormat="1" ht="24.75" customHeight="1" x14ac:dyDescent="0.25">
      <c r="A115" s="140">
        <v>2</v>
      </c>
      <c r="B115" s="157" t="s">
        <v>2665</v>
      </c>
      <c r="C115" s="159" t="s">
        <v>31</v>
      </c>
      <c r="D115" s="63" t="s">
        <v>2715</v>
      </c>
      <c r="E115" s="173">
        <v>43889</v>
      </c>
      <c r="F115" s="173">
        <v>44195</v>
      </c>
      <c r="G115" s="156">
        <f t="shared" ref="G115:G116" si="4">IF(AND(E115&lt;&gt;"",F115&lt;&gt;""),((F115-E115)/30),"")</f>
        <v>10.199999999999999</v>
      </c>
      <c r="H115" s="64" t="s">
        <v>2718</v>
      </c>
      <c r="I115" s="63" t="s">
        <v>1154</v>
      </c>
      <c r="J115" s="63" t="s">
        <v>707</v>
      </c>
      <c r="K115" s="68">
        <v>3352940856</v>
      </c>
      <c r="L115" s="100">
        <f>+IF(AND(K115&gt;0,O115="Ejecución"),(K115/877802)*Tabla28[[#This Row],[% participación]],IF(AND(K115&gt;0,O115&lt;&gt;"Ejecución"),"-",""))</f>
        <v>3819.7006340837684</v>
      </c>
      <c r="M115" s="65" t="s">
        <v>1148</v>
      </c>
      <c r="N115" s="169">
        <v>1</v>
      </c>
      <c r="O115" s="158" t="s">
        <v>1150</v>
      </c>
      <c r="P115" s="78"/>
    </row>
    <row r="116" spans="1:16" s="6" customFormat="1" ht="24.75" customHeight="1" x14ac:dyDescent="0.25">
      <c r="A116" s="140">
        <v>3</v>
      </c>
      <c r="B116" s="157" t="s">
        <v>2665</v>
      </c>
      <c r="C116" s="159" t="s">
        <v>31</v>
      </c>
      <c r="D116" s="63" t="s">
        <v>2716</v>
      </c>
      <c r="E116" s="173">
        <v>43889</v>
      </c>
      <c r="F116" s="173">
        <v>44195</v>
      </c>
      <c r="G116" s="156">
        <f t="shared" si="4"/>
        <v>10.199999999999999</v>
      </c>
      <c r="H116" s="64" t="s">
        <v>2718</v>
      </c>
      <c r="I116" s="63" t="s">
        <v>1154</v>
      </c>
      <c r="J116" s="63" t="s">
        <v>709</v>
      </c>
      <c r="K116" s="68">
        <v>3775955560</v>
      </c>
      <c r="L116" s="100">
        <f>+IF(AND(K116&gt;0,O116="Ejecución"),(K116/877802)*Tabla28[[#This Row],[% participación]],IF(AND(K116&gt;0,O116&lt;&gt;"Ejecución"),"-",""))</f>
        <v>4301.6028215930246</v>
      </c>
      <c r="M116" s="65" t="s">
        <v>1148</v>
      </c>
      <c r="N116" s="169">
        <v>1</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0.01</v>
      </c>
      <c r="G179" s="161">
        <f>IF(F179&gt;0,SUM(E179+F179),"")</f>
        <v>0.03</v>
      </c>
      <c r="H179" s="5"/>
      <c r="I179" s="189" t="s">
        <v>2671</v>
      </c>
      <c r="J179" s="189"/>
      <c r="K179" s="189"/>
      <c r="L179" s="189"/>
      <c r="M179" s="168">
        <v>0.02</v>
      </c>
      <c r="O179" s="8"/>
      <c r="Q179" s="19"/>
      <c r="R179" s="155">
        <f>IF(M179&gt;0,SUM(L179+M179),"")</f>
        <v>0.02</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0.03</v>
      </c>
      <c r="D185" s="91" t="s">
        <v>2628</v>
      </c>
      <c r="E185" s="94">
        <f>+(C185*SUM(K20:K35))</f>
        <v>144166932</v>
      </c>
      <c r="F185" s="92"/>
      <c r="G185" s="93"/>
      <c r="H185" s="88"/>
      <c r="I185" s="90" t="s">
        <v>2627</v>
      </c>
      <c r="J185" s="162">
        <f>+SUM(M179:M183)</f>
        <v>0.02</v>
      </c>
      <c r="K185" s="234" t="s">
        <v>2628</v>
      </c>
      <c r="L185" s="234"/>
      <c r="M185" s="94">
        <f>+J185*(SUM(K20:K35))</f>
        <v>96111288</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41967</v>
      </c>
      <c r="D193" s="5"/>
      <c r="E193" s="123">
        <v>3032</v>
      </c>
      <c r="F193" s="5"/>
      <c r="G193" s="5"/>
      <c r="H193" s="144" t="s">
        <v>2677</v>
      </c>
      <c r="J193" s="5"/>
      <c r="K193" s="124">
        <v>41501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2676</v>
      </c>
      <c r="D211" s="21"/>
      <c r="G211" s="27" t="s">
        <v>2620</v>
      </c>
      <c r="H211" s="145" t="s">
        <v>2678</v>
      </c>
      <c r="J211" s="27" t="s">
        <v>2622</v>
      </c>
      <c r="K211" s="145" t="s">
        <v>2678</v>
      </c>
      <c r="L211" s="21"/>
      <c r="M211" s="21"/>
      <c r="N211" s="21"/>
      <c r="O211" s="8"/>
    </row>
    <row r="212" spans="1:15" x14ac:dyDescent="0.25">
      <c r="A212" s="9"/>
      <c r="B212" s="27" t="s">
        <v>2619</v>
      </c>
      <c r="C212" s="144" t="s">
        <v>2677</v>
      </c>
      <c r="D212" s="21"/>
      <c r="G212" s="27" t="s">
        <v>2621</v>
      </c>
      <c r="H212" s="145" t="s">
        <v>2679</v>
      </c>
      <c r="J212" s="27" t="s">
        <v>2623</v>
      </c>
      <c r="K212" s="144" t="s">
        <v>2680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29">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Stephanie Gnecco</cp:lastModifiedBy>
  <cp:lastPrinted>2020-12-27T20:47:43Z</cp:lastPrinted>
  <dcterms:created xsi:type="dcterms:W3CDTF">2020-10-14T21:57:42Z</dcterms:created>
  <dcterms:modified xsi:type="dcterms:W3CDTF">2020-12-27T20:48:28Z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