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 CESAR\"/>
    </mc:Choice>
  </mc:AlternateContent>
  <xr:revisionPtr revIDLastSave="0" documentId="13_ncr:1_{2C08C84C-41F7-45C3-B1FB-719F7A7B2D4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<sst xmlns="http://schemas.openxmlformats.org/spreadsheetml/2006/main" count="3163" uniqueCount="2721">
  <si>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</si>
  <si>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</si>
  <si>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</si>
  <si>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</si>
  <si>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</si>
  <si>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</si>
  <si>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</si>
  <si>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</si>
  <si>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</si>
  <si>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</si>
  <si>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</si>
  <si>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</si>
  <si>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</si>
  <si>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</si>
  <si>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</si>
  <si>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</si>
  <si>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</si>
  <si>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</si>
  <si>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</si>
  <si>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</si>
  <si>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</si>
  <si>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</si>
  <si>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</si>
  <si>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</si>
  <si>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</si>
  <si>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</si>
  <si>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</si>
  <si>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</si>
  <si>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</si>
  <si>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</si>
  <si>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</si>
  <si>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</si>
  <si>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</si>
  <si>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</si>
  <si>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</si>
  <si>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</si>
  <si>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</si>
  <si>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</si>
  <si>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</si>
  <si>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</si>
  <si>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</si>
  <si>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</si>
  <si>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</si>
  <si>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</si>
  <si>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</si>
  <si>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</si>
  <si>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</si>
  <si>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</si>
  <si>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</si>
  <si>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</si>
  <si>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</si>
  <si>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</si>
  <si>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</si>
  <si>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</si>
  <si>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</si>
  <si>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</si>
  <si>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</si>
  <si>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</si>
  <si>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</si>
  <si>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</si>
  <si>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</si>
  <si>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</si>
  <si>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</si>
  <si>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</si>
  <si>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</si>
  <si>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</si>
  <si>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</si>
  <si>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</si>
  <si>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</si>
  <si>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</si>
  <si>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</si>
  <si>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</si>
  <si>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</si>
  <si>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</si>
  <si>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</si>
  <si>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</si>
  <si>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</si>
  <si>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</si>
  <si>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</si>
  <si>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</si>
  <si>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</si>
  <si>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</si>
  <si>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</si>
  <si>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</si>
  <si>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</si>
  <si>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</si>
  <si>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</si>
  <si>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</si>
  <si>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</si>
  <si>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</si>
  <si>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</si>
  <si>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</si>
  <si>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</si>
  <si>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</si>
  <si>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</si>
  <si>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</si>
  <si>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</si>
  <si>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</si>
  <si>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</si>
  <si>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</si>
  <si>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</si>
  <si>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</si>
  <si>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</si>
  <si>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</si>
  <si>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</si>
  <si>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</si>
  <si>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</si>
  <si>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</si>
  <si>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</si>
  <si>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</si>
  <si>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</si>
  <si>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</si>
  <si>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</si>
  <si>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</si>
  <si>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</si>
  <si>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</si>
  <si>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</si>
  <si>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</si>
  <si>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</si>
  <si>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</si>
  <si>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</si>
  <si>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</si>
  <si>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</si>
  <si>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</si>
  <si>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</si>
  <si>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</si>
  <si>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</si>
  <si>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</si>
  <si>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</si>
  <si>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</si>
  <si>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</si>
  <si>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</si>
  <si>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</si>
  <si>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</si>
  <si>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</si>
  <si>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</si>
  <si>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</si>
  <si>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</si>
  <si>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</si>
  <si>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</si>
  <si>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</si>
  <si>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</si>
  <si>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</si>
  <si>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</si>
  <si>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</si>
  <si>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</si>
  <si>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</si>
  <si>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</si>
  <si>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</si>
  <si>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</si>
  <si>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</si>
  <si>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</si>
  <si>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</si>
  <si>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</si>
  <si>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</si>
  <si>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</si>
  <si>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</si>
  <si>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</si>
  <si>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</si>
  <si>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</si>
  <si>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</si>
  <si>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</si>
  <si>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</si>
  <si>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</si>
  <si>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</si>
  <si>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</si>
  <si>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</si>
  <si>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</si>
  <si>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</si>
  <si>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</si>
  <si>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</si>
  <si>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</si>
  <si>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</si>
  <si>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</si>
  <si>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</si>
  <si>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</si>
  <si>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</si>
  <si>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</si>
  <si>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</si>
  <si>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</si>
  <si>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</si>
  <si>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</si>
  <si>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</si>
  <si>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</si>
  <si>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</si>
  <si>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</si>
  <si>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</si>
  <si>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</si>
  <si>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</si>
  <si>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</si>
  <si>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</si>
  <si>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</si>
  <si>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</si>
  <si>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</si>
  <si>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</si>
  <si>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</si>
  <si>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</si>
  <si>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</si>
  <si>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</si>
  <si>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</si>
  <si>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</si>
  <si>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</si>
  <si>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</si>
  <si>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</si>
  <si>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</si>
  <si>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</si>
  <si>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</si>
  <si>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</si>
  <si>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</si>
  <si>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</si>
  <si>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</si>
  <si>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</si>
  <si>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</si>
  <si>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</si>
  <si>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</si>
  <si>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</si>
  <si>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</si>
  <si>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</si>
  <si>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</si>
  <si>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</si>
  <si>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</si>
  <si>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</si>
  <si>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</si>
  <si>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</si>
  <si>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</si>
  <si>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</si>
  <si>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</si>
  <si>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</si>
  <si>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</si>
  <si>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</si>
  <si>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</si>
  <si>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</si>
  <si>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</si>
  <si>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</si>
  <si>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</si>
  <si>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</si>
  <si>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</si>
  <si>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</si>
  <si>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</si>
  <si>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</si>
  <si>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</si>
  <si>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</si>
  <si>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</si>
  <si>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</si>
  <si>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</si>
  <si>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</si>
  <si>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</si>
  <si>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</si>
  <si>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</si>
  <si>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</si>
  <si>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</si>
  <si>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</si>
  <si>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</si>
  <si>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</si>
  <si>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</si>
  <si>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</si>
  <si>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</si>
  <si>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</si>
  <si>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</si>
  <si>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</si>
  <si>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</si>
  <si>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</si>
  <si>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</si>
  <si>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</si>
  <si>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</si>
  <si>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</si>
  <si>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</si>
  <si>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</si>
  <si>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</si>
  <si>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</si>
  <si>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</si>
  <si>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</si>
  <si>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</si>
  <si>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</si>
  <si>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</si>
  <si>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</si>
  <si>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</si>
  <si>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</si>
  <si>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</si>
  <si>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</si>
  <si>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</si>
  <si>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</si>
  <si>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</si>
  <si>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</si>
  <si>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</si>
  <si>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</si>
  <si>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</si>
  <si>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</si>
  <si>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</si>
  <si>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</si>
  <si>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</si>
  <si>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</si>
  <si>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</si>
  <si>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</si>
  <si>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</si>
  <si>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</si>
  <si>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</si>
  <si>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</si>
  <si>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</si>
  <si>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</si>
  <si>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</si>
  <si>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</si>
  <si>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</si>
  <si>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</si>
  <si>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</si>
  <si>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</si>
  <si>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</si>
  <si>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</si>
  <si>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</si>
  <si>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</si>
  <si>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</si>
  <si>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</si>
  <si>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</si>
  <si>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</si>
  <si>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</si>
  <si>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</si>
  <si>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</si>
  <si>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</si>
  <si>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</si>
  <si>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</si>
  <si>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</si>
  <si>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</si>
  <si>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</si>
  <si>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</si>
  <si>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</si>
  <si>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</si>
  <si>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</si>
  <si>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</si>
  <si>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</si>
  <si>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</si>
  <si>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</si>
  <si>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</si>
  <si>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</si>
  <si>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</si>
  <si>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</si>
  <si>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</si>
  <si>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</si>
  <si>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</si>
  <si>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</si>
  <si>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</si>
  <si>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</si>
  <si>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</si>
  <si>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</si>
  <si>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</si>
  <si>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</si>
  <si>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</si>
  <si>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</si>
  <si>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</si>
  <si>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</si>
  <si>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</si>
  <si>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</si>
  <si>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</si>
  <si>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</si>
  <si>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</si>
  <si>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</si>
  <si>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</si>
  <si>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</si>
  <si>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</si>
  <si>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</si>
  <si>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</si>
  <si>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</si>
  <si>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</si>
  <si>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</si>
  <si>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</si>
  <si>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</si>
  <si>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</si>
  <si>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</si>
  <si>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</si>
  <si>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</si>
  <si>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</si>
  <si>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</si>
  <si>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</si>
  <si>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</si>
  <si>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</si>
  <si>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</si>
  <si>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</si>
  <si>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</si>
  <si>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</si>
  <si>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</si>
  <si>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</si>
  <si>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</si>
  <si>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</si>
  <si>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</si>
  <si>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</si>
  <si>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</si>
  <si>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</si>
  <si>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</si>
  <si>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</si>
  <si>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</si>
  <si>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</si>
  <si>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</si>
  <si>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</si>
  <si>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</si>
  <si>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</si>
  <si>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</si>
  <si>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</si>
  <si>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</si>
  <si>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</si>
  <si>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</si>
  <si>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</si>
  <si>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</si>
  <si>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</si>
  <si>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</si>
  <si>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</si>
  <si>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</si>
  <si>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</si>
  <si>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</si>
  <si>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</si>
  <si>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</si>
  <si>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</si>
  <si>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</si>
  <si>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</si>
  <si>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</si>
  <si>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</si>
  <si>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</si>
  <si>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</si>
  <si>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</si>
  <si>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</si>
  <si>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</si>
  <si>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</si>
  <si>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</si>
  <si>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</si>
  <si>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</si>
  <si>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</si>
  <si>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</si>
  <si>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</si>
  <si>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</si>
  <si>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</si>
  <si>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</si>
  <si>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</si>
  <si>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</si>
  <si>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</si>
  <si>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</si>
  <si>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</si>
  <si>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</si>
  <si>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</si>
  <si>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</si>
  <si>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</si>
  <si>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</si>
  <si>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</si>
  <si>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</si>
  <si>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</si>
  <si>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</si>
  <si>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</si>
  <si>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</si>
  <si>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</si>
  <si>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</si>
  <si>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</si>
  <si>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</si>
  <si>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</si>
  <si>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</si>
  <si>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</si>
  <si>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</si>
  <si>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</si>
  <si>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</si>
  <si>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</si>
  <si>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</si>
  <si>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</si>
  <si>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</si>
  <si>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</si>
  <si>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</si>
  <si>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</si>
  <si>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</si>
  <si>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</si>
  <si>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</si>
  <si>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</si>
  <si>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</si>
  <si>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</si>
  <si>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</si>
  <si>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</si>
  <si>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</si>
  <si>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</si>
  <si>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</si>
  <si>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</si>
  <si>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</si>
  <si>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</si>
  <si>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</si>
  <si>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</si>
  <si>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</si>
  <si>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</si>
  <si>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</si>
  <si>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</si>
  <si>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</si>
  <si>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</si>
  <si>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</si>
  <si>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</si>
  <si>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</si>
  <si>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</si>
  <si>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</si>
  <si>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</si>
  <si>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</si>
  <si>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</si>
  <si>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</si>
  <si>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</si>
  <si>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</si>
  <si>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</si>
  <si>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</si>
  <si>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</si>
  <si>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</si>
  <si>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</si>
  <si>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</si>
  <si>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</si>
  <si>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</si>
  <si>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</si>
  <si>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</si>
  <si>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</si>
  <si>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</si>
  <si>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</si>
  <si>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</si>
  <si>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</si>
  <si>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</si>
  <si>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</si>
  <si>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</si>
  <si>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</si>
  <si>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</si>
  <si>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</si>
  <si>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</si>
  <si>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</si>
  <si>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</si>
  <si>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</si>
  <si>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</si>
  <si>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</si>
  <si>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</si>
  <si>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</si>
  <si>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</si>
  <si>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</si>
  <si>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</si>
  <si>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</si>
  <si>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</si>
  <si>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</si>
  <si>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</si>
  <si>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</si>
  <si>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</si>
  <si>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</si>
  <si>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</si>
  <si>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</si>
  <si>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</si>
  <si>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</si>
  <si>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</si>
  <si>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</si>
  <si>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</si>
  <si>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</si>
  <si>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</si>
  <si>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</si>
  <si>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</si>
  <si>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</si>
  <si>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</si>
  <si>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</si>
  <si>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</si>
  <si>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</si>
  <si>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</si>
  <si>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</si>
  <si>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</si>
  <si>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</si>
  <si>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</si>
  <si>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</si>
  <si>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</si>
  <si>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</si>
  <si>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</si>
  <si>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</si>
  <si>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</si>
  <si>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</si>
  <si>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</si>
  <si>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</si>
  <si>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</si>
  <si>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</si>
  <si>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</si>
  <si>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</si>
  <si>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</si>
  <si>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</si>
  <si>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</si>
  <si>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</si>
  <si>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</si>
  <si>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</si>
  <si>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</si>
  <si>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</si>
  <si>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</si>
  <si>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</si>
  <si>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</si>
  <si>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</si>
  <si>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</si>
  <si>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</si>
  <si>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</si>
  <si>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</si>
  <si>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</si>
  <si>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</si>
  <si>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</si>
  <si>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</si>
  <si>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</si>
  <si>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</si>
  <si>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</si>
  <si>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</si>
  <si>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</si>
  <si>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</si>
  <si>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</si>
  <si>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</si>
  <si>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</si>
  <si>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</si>
  <si>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</si>
  <si>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</si>
  <si>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</si>
  <si>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</si>
  <si>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</si>
  <si>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</si>
  <si>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</si>
  <si>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</si>
  <si>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</si>
  <si>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</si>
  <si>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</si>
  <si>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</si>
  <si>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</si>
  <si>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</si>
  <si>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</si>
  <si>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</si>
  <si>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</si>
  <si>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</si>
  <si>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</si>
  <si>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</si>
  <si>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</si>
  <si>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</si>
  <si>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</si>
  <si>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</si>
  <si>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</si>
  <si>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</si>
  <si>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</si>
  <si>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</si>
  <si>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</si>
  <si>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</si>
  <si>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</si>
  <si>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</si>
  <si>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</si>
  <si>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</si>
  <si>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</si>
  <si>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</si>
  <si>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</si>
  <si>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</si>
  <si>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</si>
  <si>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</si>
  <si>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</si>
  <si>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</si>
  <si>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</si>
  <si>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</si>
  <si>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</si>
  <si>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</si>
  <si>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</si>
  <si>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</si>
  <si>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</si>
  <si>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</si>
  <si>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</si>
  <si>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</si>
  <si>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</si>
  <si>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</si>
  <si>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</si>
  <si>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</si>
  <si>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</si>
  <si>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</si>
  <si>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</si>
  <si>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</si>
  <si>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</si>
  <si>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</si>
  <si>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</si>
  <si>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</si>
  <si>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</si>
  <si>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</si>
  <si>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</si>
  <si>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</si>
  <si>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</si>
  <si>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</si>
  <si>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</si>
  <si>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</si>
  <si>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</si>
  <si>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</si>
  <si>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</si>
  <si>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</si>
  <si>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</si>
  <si>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</si>
  <si>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</si>
  <si>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</si>
  <si>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</si>
  <si>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</si>
  <si>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</si>
  <si>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</si>
  <si>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</si>
  <si>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</si>
  <si>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</si>
  <si>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</si>
  <si>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</si>
  <si>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</si>
  <si>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</si>
  <si>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</si>
  <si>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</si>
  <si>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</si>
  <si>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</si>
  <si>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</si>
  <si>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</si>
  <si>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</si>
  <si>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</si>
  <si>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</si>
  <si>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</si>
  <si>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</si>
  <si>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</si>
  <si>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</si>
  <si>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</si>
  <si>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</si>
  <si>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</si>
  <si>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</si>
  <si>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</si>
  <si>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</si>
  <si>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</si>
  <si>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</si>
  <si>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</si>
  <si>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</si>
  <si>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</si>
  <si>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</si>
  <si>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</si>
  <si>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</si>
  <si>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</si>
  <si>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</si>
  <si>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</si>
  <si>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</si>
  <si>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</si>
  <si>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</si>
  <si>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</si>
  <si>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</si>
  <si>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</si>
  <si>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</si>
  <si>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</si>
  <si>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</si>
  <si>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</si>
  <si>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</si>
  <si>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</si>
  <si>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</si>
  <si>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</si>
  <si>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</si>
  <si>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</si>
  <si>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</si>
  <si>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</si>
  <si>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</si>
  <si>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</si>
  <si>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</si>
  <si>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</si>
  <si>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</si>
  <si>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</si>
  <si>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</si>
  <si>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</si>
  <si>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</si>
  <si>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</si>
  <si>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</si>
  <si>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</si>
  <si>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</si>
  <si>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</si>
  <si>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</si>
  <si>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</si>
  <si>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</si>
  <si>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</si>
  <si>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</si>
  <si>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</si>
  <si>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</si>
  <si>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</si>
  <si>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</si>
  <si>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</si>
  <si>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</si>
  <si>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</si>
  <si>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</si>
  <si>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</si>
  <si>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</si>
  <si>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</si>
  <si>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</si>
  <si>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</si>
  <si>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</si>
  <si>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</si>
  <si>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</si>
  <si>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</si>
  <si>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</si>
  <si>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</si>
  <si>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</si>
  <si>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</si>
  <si>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</si>
  <si>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</si>
  <si>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</si>
  <si>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</si>
  <si>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</si>
  <si>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</si>
  <si>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</si>
  <si>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</si>
  <si>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</si>
  <si>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</si>
  <si>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</si>
  <si>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</si>
  <si>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</si>
  <si>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</si>
  <si>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</si>
  <si>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</si>
  <si>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</si>
  <si>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</si>
  <si>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</si>
  <si>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</si>
  <si>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</si>
  <si>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</si>
  <si>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</si>
  <si>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</si>
  <si>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</si>
  <si>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</si>
  <si>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</si>
  <si>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</si>
  <si>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</si>
  <si>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</si>
  <si>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</si>
  <si>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</si>
  <si>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</si>
  <si>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</si>
  <si>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</si>
  <si>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</si>
  <si>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</si>
  <si>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</si>
  <si>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</si>
  <si>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</si>
  <si>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</si>
  <si>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</si>
  <si>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</si>
  <si>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</si>
  <si>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</si>
  <si>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</si>
  <si>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</si>
  <si>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</si>
  <si>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</si>
  <si>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</si>
  <si>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</si>
  <si>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</si>
  <si>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</si>
  <si>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</si>
  <si>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</si>
  <si>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</si>
  <si>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</si>
  <si>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</si>
  <si>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</si>
  <si>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</si>
  <si>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</si>
  <si>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</si>
  <si>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</si>
  <si>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</si>
  <si>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</si>
  <si>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</si>
  <si>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</si>
  <si>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</si>
  <si>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</si>
  <si>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</si>
  <si>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</si>
  <si>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</si>
  <si>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</si>
  <si>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</si>
  <si>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</si>
  <si>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</si>
  <si>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</si>
  <si>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</si>
  <si>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</si>
  <si>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</si>
  <si>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</si>
  <si>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</si>
  <si>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</si>
  <si>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</si>
  <si>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</si>
  <si>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</si>
  <si>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</si>
  <si>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</si>
  <si>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</si>
  <si>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</si>
  <si>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</si>
  <si>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</si>
  <si>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</si>
  <si>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</si>
  <si>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</si>
  <si>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</si>
  <si>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</si>
  <si>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</si>
  <si>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</si>
  <si>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</si>
  <si>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</si>
  <si>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</si>
  <si>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</si>
  <si>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</si>
  <si>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</si>
  <si>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</si>
  <si>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</si>
  <si>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</si>
  <si>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</si>
  <si>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</si>
  <si>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</si>
  <si>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</si>
  <si>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</si>
  <si>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</si>
  <si>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</si>
  <si>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</si>
  <si>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</si>
  <si>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</si>
  <si>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</si>
  <si>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</si>
  <si>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</si>
  <si>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</si>
  <si>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</si>
  <si>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</si>
  <si>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</si>
  <si>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</si>
  <si>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</si>
  <si>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</si>
  <si>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</si>
  <si>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</si>
  <si>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</si>
  <si>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</si>
  <si>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</si>
  <si>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</si>
  <si>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</si>
  <si>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</si>
  <si>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</si>
  <si>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</si>
  <si>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</si>
  <si>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</si>
  <si>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</si>
  <si>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</si>
  <si>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</si>
  <si>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</si>
  <si>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</si>
  <si>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</si>
  <si>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</si>
  <si>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</si>
  <si>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</si>
  <si>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</si>
  <si>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</si>
  <si>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</si>
  <si>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</si>
  <si>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</si>
  <si>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</si>
  <si>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</si>
  <si>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</si>
  <si>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</si>
  <si>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</si>
  <si>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</si>
  <si>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</si>
  <si>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</si>
  <si>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</si>
  <si>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</si>
  <si>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</si>
  <si>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</si>
  <si>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</si>
  <si>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</si>
  <si>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</si>
  <si>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</si>
  <si>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</si>
  <si>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</si>
  <si>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</si>
  <si>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</si>
  <si>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</si>
  <si>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</si>
  <si>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</si>
  <si>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</si>
  <si>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</si>
  <si>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</si>
  <si>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</si>
  <si>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</si>
  <si>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</si>
  <si>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</si>
  <si>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</si>
  <si>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</si>
  <si>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</si>
  <si>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</si>
  <si>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</si>
  <si>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</si>
  <si>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</si>
  <si>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</si>
  <si>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</si>
  <si>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</si>
  <si>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</si>
  <si>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</si>
  <si>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</si>
  <si>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</si>
  <si>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</si>
  <si>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</si>
  <si>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</si>
  <si>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</si>
  <si>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</si>
  <si>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</si>
  <si>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</si>
  <si>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</si>
  <si>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</si>
  <si>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</si>
  <si>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</si>
  <si>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</si>
  <si>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</si>
  <si>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</si>
  <si>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</si>
  <si>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</si>
  <si>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</si>
  <si>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</si>
  <si>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</si>
  <si>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</si>
  <si>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</si>
  <si>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</si>
  <si>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</si>
  <si>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</si>
  <si>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</si>
  <si>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</si>
  <si>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</si>
  <si>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</si>
  <si>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</si>
  <si>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</si>
  <si>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</si>
  <si>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</si>
  <si>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</si>
  <si>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</si>
  <si>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</si>
  <si>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</si>
  <si>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</si>
  <si>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</si>
  <si>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</si>
  <si>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</si>
  <si>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</si>
  <si>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</si>
  <si>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</si>
  <si>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</si>
  <si>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</si>
  <si>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</si>
  <si>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</si>
  <si>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</si>
  <si>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</si>
  <si>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</si>
  <si>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</si>
  <si>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</si>
  <si>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</si>
  <si>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</si>
  <si>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</si>
  <si>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</si>
  <si>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</si>
  <si>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</si>
  <si>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</si>
  <si>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</si>
  <si>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</si>
  <si>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</si>
  <si>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</si>
  <si>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</si>
  <si>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</si>
  <si>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</si>
  <si>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</si>
  <si>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</si>
  <si>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</si>
  <si>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</si>
  <si>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</si>
  <si>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</si>
  <si>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</si>
  <si>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</si>
  <si>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</si>
  <si>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</si>
  <si>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</si>
  <si>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</si>
  <si>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</si>
  <si>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</si>
  <si>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</si>
  <si>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</si>
  <si>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</si>
  <si>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</si>
  <si>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</si>
  <si>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</si>
  <si>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</si>
  <si>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</si>
  <si>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</si>
  <si>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</si>
  <si>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</si>
  <si>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</si>
  <si>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</si>
  <si>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</si>
  <si>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</si>
  <si>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</si>
  <si>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</si>
  <si>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</si>
  <si>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</si>
  <si>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</si>
  <si>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</si>
  <si>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</si>
  <si>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</si>
  <si>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</si>
  <si>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</si>
  <si>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</si>
  <si>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</si>
  <si>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</si>
  <si>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</si>
  <si>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</si>
  <si>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</si>
  <si>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</si>
  <si>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</si>
  <si>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</si>
  <si>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</si>
  <si>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</si>
  <si>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</si>
  <si>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</si>
  <si>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</si>
  <si>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</si>
  <si>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</si>
  <si>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</si>
  <si>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</si>
  <si>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</si>
  <si>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</si>
  <si>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</si>
  <si>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</si>
  <si>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</si>
  <si>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</si>
  <si>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</si>
  <si>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</si>
  <si>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</si>
  <si>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</si>
  <si>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</si>
  <si>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</si>
  <si>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</si>
  <si>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</si>
  <si>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</si>
  <si>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</si>
  <si>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</si>
  <si>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</si>
  <si>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</si>
  <si>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</si>
  <si>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</si>
  <si>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</si>
  <si>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</si>
  <si>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</si>
  <si>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</si>
  <si>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</si>
  <si>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</si>
  <si>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</si>
  <si>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</si>
  <si>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</si>
  <si>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</si>
  <si>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</si>
  <si>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</si>
  <si>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</si>
  <si>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</si>
  <si>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</si>
  <si>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</si>
  <si>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</si>
  <si>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</si>
  <si>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</si>
  <si>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</si>
  <si>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</si>
  <si>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</si>
  <si>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</si>
  <si>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</si>
  <si>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</si>
  <si>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</si>
  <si>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</si>
  <si>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</si>
  <si>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</si>
  <si>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</si>
  <si>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</si>
  <si>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</si>
  <si>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</si>
  <si>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</si>
  <si>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</si>
  <si>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</si>
  <si>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</si>
  <si>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</si>
  <si>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</si>
  <si>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</si>
  <si>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</si>
  <si>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</si>
  <si>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</si>
  <si>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</si>
  <si>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</si>
  <si>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</si>
  <si>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</si>
  <si>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</si>
  <si>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</si>
  <si>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</si>
  <si>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</si>
  <si>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</si>
  <si>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</si>
  <si>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</si>
  <si>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</si>
  <si>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</si>
  <si>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</si>
  <si>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</si>
  <si>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</si>
  <si>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</si>
  <si>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</si>
  <si>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</si>
  <si>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</si>
  <si>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</si>
  <si>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</si>
  <si>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</si>
  <si>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</si>
  <si>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</si>
  <si>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</si>
  <si>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</si>
  <si>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</si>
  <si>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</si>
  <si>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</si>
  <si>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</si>
  <si>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</si>
  <si>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</si>
  <si>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</si>
  <si>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</si>
  <si>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</si>
  <si>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</si>
  <si>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</si>
  <si>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</si>
  <si>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</si>
  <si>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</si>
  <si>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</si>
  <si>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</si>
  <si>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</si>
  <si>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</si>
  <si>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</si>
  <si>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</si>
  <si>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</si>
  <si>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</si>
  <si>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</si>
  <si>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</si>
  <si>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</si>
  <si>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</si>
  <si>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</si>
  <si>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</si>
  <si>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</si>
  <si>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</si>
  <si>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</si>
  <si>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</si>
  <si>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</si>
  <si>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</si>
  <si>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</si>
  <si>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</si>
  <si>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</si>
  <si>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</si>
  <si>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</si>
  <si>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</si>
  <si>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</si>
  <si>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</si>
  <si>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</si>
  <si>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</si>
  <si>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</si>
  <si>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</si>
  <si>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</si>
  <si>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</si>
  <si>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</si>
  <si>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</si>
  <si>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</si>
  <si>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</si>
  <si>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</si>
  <si>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</si>
  <si>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</si>
  <si>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</si>
  <si>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</si>
  <si>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</si>
  <si>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</si>
  <si>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</si>
  <si>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</si>
  <si>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</si>
  <si>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</si>
  <si>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</si>
  <si>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</si>
  <si>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</si>
  <si>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</si>
  <si>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</si>
  <si>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</si>
  <si>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</si>
  <si>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</si>
  <si>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</si>
  <si>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</si>
  <si>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</si>
  <si>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</si>
  <si>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</si>
  <si>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</si>
  <si>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</si>
  <si>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</si>
  <si>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</si>
  <si>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</si>
  <si>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</si>
  <si>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</si>
  <si>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</si>
  <si>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</si>
  <si>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</si>
  <si>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</si>
  <si>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</si>
  <si>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</si>
  <si>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</si>
  <si>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</si>
  <si>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</si>
  <si>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</si>
  <si>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</si>
  <si>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</si>
  <si>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</si>
  <si>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</si>
  <si>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</si>
  <si>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</si>
  <si>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</si>
  <si>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</si>
  <si>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</si>
  <si>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</si>
  <si>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</si>
  <si>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</si>
  <si>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</si>
  <si>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</si>
  <si>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</si>
  <si>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</si>
  <si>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</si>
  <si>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</si>
  <si>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</si>
  <si>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</si>
  <si>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</si>
  <si>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</si>
  <si>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</si>
  <si>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</si>
  <si>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</si>
  <si>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</si>
  <si>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</si>
  <si>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</si>
  <si>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</si>
  <si>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</si>
  <si>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</si>
  <si>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</si>
  <si>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</si>
  <si>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</si>
  <si>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</si>
  <si>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</si>
  <si>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</si>
  <si>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</si>
  <si>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</si>
  <si>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</si>
  <si>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</si>
  <si>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</si>
  <si>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</si>
  <si>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</si>
  <si>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</si>
  <si>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</si>
  <si>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</si>
  <si>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</si>
  <si>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</si>
  <si>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</si>
  <si>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</si>
  <si>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</si>
  <si>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</si>
  <si>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</si>
  <si>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</si>
  <si>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</si>
  <si>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</si>
  <si>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</si>
  <si>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</si>
  <si>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</si>
  <si>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</si>
  <si>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</si>
  <si>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</si>
  <si>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</si>
  <si>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</si>
  <si>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</si>
  <si>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</si>
  <si>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</si>
  <si>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</si>
  <si>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</si>
  <si>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</si>
  <si>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</si>
  <si>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</si>
  <si>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</si>
  <si>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</si>
  <si>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</si>
  <si>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</si>
  <si>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</si>
  <si>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</si>
  <si>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</si>
  <si>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</si>
  <si>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</si>
  <si>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</si>
  <si>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</si>
  <si>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</si>
  <si>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</si>
  <si>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</si>
  <si>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</si>
  <si>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</si>
  <si>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</si>
  <si>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</si>
  <si>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</si>
  <si>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</si>
  <si>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</si>
  <si>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</si>
  <si>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</si>
  <si>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</si>
  <si>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</si>
  <si>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</si>
  <si>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</si>
  <si>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</si>
  <si>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</si>
  <si>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</si>
  <si>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</si>
  <si>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</si>
  <si>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</si>
  <si>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</si>
  <si>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</si>
  <si>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</si>
  <si>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</si>
  <si>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</si>
  <si>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</si>
  <si>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</si>
  <si>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</si>
  <si>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</si>
  <si>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</si>
  <si>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</si>
  <si>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</si>
  <si>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</si>
  <si>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</si>
  <si>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</si>
  <si>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</si>
  <si>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</si>
  <si>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</si>
  <si>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</si>
  <si>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</si>
  <si>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</si>
  <si>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</si>
  <si>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</si>
  <si>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</si>
  <si>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</si>
  <si>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</si>
  <si>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</si>
  <si>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</si>
  <si>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</si>
  <si>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</si>
  <si>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</si>
  <si>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</si>
  <si>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</si>
  <si>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</si>
  <si>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</si>
  <si>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</si>
  <si>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</si>
  <si>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</si>
  <si>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</si>
  <si>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</si>
  <si>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</si>
  <si>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</si>
  <si>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</si>
  <si>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</si>
  <si>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</si>
  <si>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</si>
  <si>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</si>
  <si>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</si>
  <si>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</si>
  <si>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</si>
  <si>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</si>
  <si>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</si>
  <si>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</si>
  <si>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</si>
  <si>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</si>
  <si>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</si>
  <si>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</si>
  <si>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</si>
  <si>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</si>
  <si>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</si>
  <si>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</si>
  <si>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</si>
  <si>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</si>
  <si>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</si>
  <si>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</si>
  <si>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</si>
  <si>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</si>
  <si>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</si>
  <si>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</si>
  <si>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</si>
  <si>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</si>
  <si>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</si>
  <si>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</si>
  <si>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</si>
  <si>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</si>
  <si>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</si>
  <si>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</si>
  <si>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</si>
  <si>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</si>
  <si>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</si>
  <si>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</si>
  <si>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</si>
  <si>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</si>
  <si>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</si>
  <si>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</si>
  <si>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</si>
  <si>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</si>
  <si>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</si>
  <si>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</si>
  <si>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</si>
  <si>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</si>
  <si>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</si>
  <si>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</si>
  <si>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</si>
  <si>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</si>
  <si>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</si>
  <si>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</si>
  <si>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</si>
  <si>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</si>
  <si>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</si>
  <si>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</si>
  <si>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</si>
  <si>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</si>
  <si>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</si>
  <si>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</si>
  <si>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</si>
  <si>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</si>
  <si>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</si>
  <si>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</si>
  <si>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</si>
  <si>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</si>
  <si>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</si>
  <si>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</si>
  <si>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</si>
  <si>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</si>
  <si>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</si>
  <si>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</si>
  <si>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</si>
  <si>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</si>
  <si>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</si>
  <si>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</si>
  <si>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</si>
  <si>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</si>
  <si>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</si>
  <si>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</si>
  <si>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</si>
  <si>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</si>
  <si>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</si>
  <si>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</si>
  <si>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</si>
  <si>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</si>
  <si>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</si>
  <si>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</si>
  <si>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</si>
  <si>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</si>
  <si>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</si>
  <si>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</si>
  <si>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</si>
  <si>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</si>
  <si>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</si>
  <si>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</si>
  <si>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</si>
  <si>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</si>
  <si>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</si>
  <si>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</si>
  <si>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</si>
  <si>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</si>
  <si>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</si>
  <si>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</si>
  <si>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</si>
  <si>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</si>
  <si>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</si>
  <si>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</si>
  <si>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</si>
  <si>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</si>
  <si>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</si>
  <si>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</si>
  <si>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</si>
  <si>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</si>
  <si>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</si>
  <si>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</si>
  <si>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</si>
  <si>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</si>
  <si>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</si>
  <si>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</si>
  <si>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</si>
  <si>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</si>
  <si>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</si>
  <si>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</si>
  <si>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</si>
  <si>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</si>
  <si>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</si>
  <si>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</si>
  <si>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</si>
  <si>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</si>
  <si>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</si>
  <si>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</si>
  <si>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</si>
  <si>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</si>
  <si>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</si>
  <si>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</si>
  <si>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</si>
  <si>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</si>
  <si>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</si>
  <si>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</si>
  <si>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</si>
  <si>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</si>
  <si>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</si>
  <si>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</si>
  <si>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</si>
  <si>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</si>
  <si>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</si>
  <si>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</si>
  <si>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</si>
  <si>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</si>
  <si>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</si>
  <si>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</si>
  <si>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</si>
  <si>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</si>
  <si>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</si>
  <si>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</si>
  <si>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</si>
  <si>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</si>
  <si>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</si>
  <si>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</si>
  <si>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</si>
  <si>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</si>
  <si>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</si>
  <si>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</si>
  <si>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</si>
  <si>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</si>
  <si>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</si>
  <si>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</si>
  <si>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</si>
  <si>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</si>
  <si>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</si>
  <si>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</si>
  <si>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</si>
  <si>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</si>
  <si>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</si>
  <si>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</si>
  <si>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</si>
  <si>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</si>
  <si>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</si>
  <si>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</si>
  <si>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</si>
  <si>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</si>
  <si>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</si>
  <si>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</si>
  <si>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</si>
  <si>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</si>
  <si>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</si>
  <si>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</si>
  <si>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</si>
  <si>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</si>
  <si>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</si>
  <si>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</si>
  <si>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</si>
  <si>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</si>
  <si>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</si>
  <si>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</si>
  <si>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</si>
  <si>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</si>
  <si>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</si>
  <si>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</si>
  <si>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</si>
  <si>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</si>
  <si>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</si>
  <si>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</si>
  <si>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</si>
  <si>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</si>
  <si>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</si>
  <si>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</si>
  <si>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</si>
  <si>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</si>
  <si>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</si>
  <si>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</si>
  <si>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</si>
  <si>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</si>
  <si>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</si>
  <si>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</si>
  <si>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</si>
  <si>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</si>
  <si>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</si>
  <si>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</si>
  <si>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</si>
  <si>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</si>
  <si>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</si>
  <si>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</si>
  <si>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</si>
  <si>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</si>
  <si>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</si>
  <si>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</si>
  <si>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</si>
  <si>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</si>
  <si>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</si>
  <si>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</si>
  <si>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</si>
  <si>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</si>
  <si>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</si>
  <si>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</si>
  <si>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</si>
  <si>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</si>
  <si>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</si>
  <si>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</si>
  <si>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</si>
  <si>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</si>
  <si>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</si>
  <si>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</si>
  <si>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</si>
  <si>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</si>
  <si>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</si>
  <si>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</si>
  <si>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</si>
  <si>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</si>
  <si>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</si>
  <si>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</si>
  <si>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</si>
  <si>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</si>
  <si>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</si>
  <si>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</si>
  <si>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</si>
  <si>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</si>
  <si>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</si>
  <si>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</si>
  <si>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</si>
  <si>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</si>
  <si>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</si>
  <si>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</si>
  <si>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</si>
  <si>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</si>
  <si>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</si>
  <si>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</si>
  <si>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</si>
  <si>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</si>
  <si>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</si>
  <si>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</si>
  <si>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</si>
  <si>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</si>
  <si>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</si>
  <si>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</si>
  <si>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</si>
  <si>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</si>
  <si>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</si>
  <si>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</si>
  <si>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</si>
  <si>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</si>
  <si>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</si>
  <si>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</si>
  <si>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</si>
  <si>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</si>
  <si>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</si>
  <si>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</si>
  <si>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</si>
  <si>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</si>
  <si>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</si>
  <si>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</si>
  <si>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</si>
  <si>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</si>
  <si>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</si>
  <si>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</si>
  <si>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</si>
  <si>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</si>
  <si>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</si>
  <si>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</si>
  <si>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</si>
  <si>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</si>
  <si>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</si>
  <si>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</si>
  <si>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</si>
  <si>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</si>
  <si>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</si>
  <si>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</si>
  <si>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</si>
  <si>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</si>
  <si>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</si>
  <si>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</si>
  <si>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</si>
  <si>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</si>
  <si>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</si>
  <si>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</si>
  <si>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</si>
  <si>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</si>
  <si>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</si>
  <si>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</si>
  <si>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</si>
  <si>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</si>
  <si>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</si>
  <si>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</si>
  <si>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</si>
  <si>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</si>
  <si>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</si>
  <si>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</si>
  <si>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</si>
  <si>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</si>
  <si>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</si>
  <si>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</si>
  <si>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</si>
  <si>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</si>
  <si>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</si>
  <si>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</si>
  <si>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</si>
  <si>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</si>
  <si>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</si>
  <si>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</si>
  <si>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</si>
  <si>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</si>
  <si>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</si>
  <si>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</si>
  <si>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</si>
  <si>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</si>
  <si>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</si>
  <si>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</si>
  <si>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</si>
  <si>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</si>
  <si>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</si>
  <si>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</si>
  <si>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</si>
  <si>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</si>
  <si>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</si>
  <si>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</si>
  <si>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</si>
  <si>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</si>
  <si>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</si>
  <si>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</si>
  <si>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</si>
  <si>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</si>
  <si>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</si>
  <si>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</si>
  <si>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</si>
  <si>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</si>
  <si>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</si>
  <si>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</si>
  <si>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</si>
  <si>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</si>
  <si>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</si>
  <si>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</si>
  <si>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</si>
  <si>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</si>
  <si>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</si>
  <si>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</si>
  <si>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</si>
  <si>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</si>
  <si>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</si>
  <si>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</si>
  <si>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</si>
  <si>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</si>
  <si>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</si>
  <si>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</si>
  <si>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</si>
  <si>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</si>
  <si>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</si>
  <si>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</si>
  <si>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</si>
  <si>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</si>
  <si>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</si>
  <si>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</si>
  <si>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</si>
  <si>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</si>
  <si>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</si>
  <si>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</si>
  <si>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</si>
  <si>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</si>
  <si>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</si>
  <si>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</si>
  <si>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</si>
  <si>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</si>
  <si>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</si>
  <si>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</si>
  <si>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</si>
  <si>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</si>
  <si>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</si>
  <si>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</si>
  <si>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</si>
  <si>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</si>
  <si>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</si>
  <si>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</si>
  <si>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</si>
  <si>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</si>
  <si>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</si>
  <si>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</si>
  <si>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</si>
  <si>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</si>
  <si>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</si>
  <si>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</si>
  <si>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</si>
  <si>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</si>
  <si>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</si>
  <si>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</si>
  <si>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</si>
  <si>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</si>
  <si>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</si>
  <si>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</si>
  <si>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</si>
  <si>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</si>
  <si>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</si>
  <si>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</si>
  <si>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</si>
  <si>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</si>
  <si>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</si>
  <si>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</si>
  <si>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</si>
  <si>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</si>
  <si>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</si>
  <si>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</si>
  <si>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</si>
  <si>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</si>
  <si>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</si>
  <si>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</si>
  <si>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</si>
  <si>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</si>
  <si>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</si>
  <si>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</si>
  <si>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</si>
  <si>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</si>
  <si>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</si>
  <si>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</si>
  <si>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</si>
  <si>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</si>
  <si>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</si>
  <si>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</si>
  <si>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</si>
  <si>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</si>
  <si>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</si>
  <si>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</si>
  <si>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</si>
  <si>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</si>
  <si>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</si>
  <si>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</si>
  <si>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</si>
  <si>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</si>
  <si>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</si>
  <si>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</si>
  <si>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</si>
  <si>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</si>
  <si>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</si>
  <si>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</si>
  <si>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</si>
  <si>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</si>
  <si>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</si>
  <si>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</si>
  <si>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</si>
  <si>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</si>
  <si>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</si>
  <si>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</si>
  <si>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</si>
  <si>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</si>
  <si>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</si>
  <si>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</si>
  <si>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</si>
  <si>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</si>
  <si>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</si>
  <si>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</si>
  <si>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</si>
  <si>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</si>
  <si>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</si>
  <si>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</si>
  <si>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</si>
  <si>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</si>
  <si>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</si>
  <si>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</si>
  <si>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</si>
  <si>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</si>
  <si>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</si>
  <si>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</si>
  <si>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</si>
  <si>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</si>
  <si>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</si>
  <si>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</si>
  <si>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</si>
  <si>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</si>
  <si>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</si>
  <si>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</si>
  <si>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</si>
  <si>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</si>
  <si>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</si>
  <si>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</si>
  <si>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</si>
  <si>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</si>
  <si>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</si>
  <si>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</si>
  <si>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</si>
  <si>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</si>
  <si>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</si>
  <si>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</si>
  <si>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</si>
  <si>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</si>
  <si>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</si>
  <si>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</si>
  <si>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</si>
  <si>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</si>
  <si>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</si>
  <si>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</si>
  <si>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</si>
  <si>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</si>
  <si>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</si>
  <si>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</si>
  <si>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</si>
  <si>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</si>
  <si>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</si>
  <si>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</si>
  <si>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</si>
  <si>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</si>
  <si>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</si>
  <si>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</si>
  <si>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</si>
  <si>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</si>
  <si>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</si>
  <si>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</si>
  <si>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</si>
  <si>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</si>
  <si>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</si>
  <si>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</si>
  <si>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</si>
  <si>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</si>
  <si>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</si>
  <si>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</si>
  <si>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</si>
  <si>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</si>
  <si>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</si>
  <si>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</si>
  <si>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</si>
  <si>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</si>
  <si>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</si>
  <si>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</si>
  <si>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</si>
  <si>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</si>
  <si>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</si>
  <si>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</si>
  <si>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</si>
  <si>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</si>
  <si>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</si>
  <si>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</si>
  <si>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</si>
  <si>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</si>
  <si>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</si>
  <si>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</si>
  <si>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</si>
  <si>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</si>
  <si>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</si>
  <si>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</si>
  <si>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</si>
  <si>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</si>
  <si>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</si>
  <si>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</si>
  <si>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</si>
  <si>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</si>
  <si>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</si>
  <si>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</si>
  <si>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</si>
  <si>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</si>
  <si>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</si>
  <si>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</si>
  <si>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</si>
  <si>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</si>
  <si>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</si>
  <si>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</si>
  <si>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</si>
  <si>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</si>
  <si>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</si>
  <si>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</si>
  <si>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</si>
  <si>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</si>
  <si>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</si>
  <si>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</si>
  <si>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</si>
  <si>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</si>
  <si>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</si>
  <si>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</si>
  <si>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</si>
  <si>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</si>
  <si>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</si>
  <si>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</si>
  <si>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</si>
  <si>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</si>
  <si>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</si>
  <si>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</si>
  <si>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</si>
  <si>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</si>
  <si>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</si>
  <si>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</si>
  <si>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</si>
  <si>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</si>
  <si>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</si>
  <si>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</si>
  <si>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</si>
  <si>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</si>
  <si>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</si>
  <si>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</si>
  <si>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</si>
  <si>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</si>
  <si>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</si>
  <si>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</si>
  <si>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</si>
  <si>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</si>
  <si>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</si>
  <si>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</si>
  <si>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</si>
  <si>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</si>
  <si>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</si>
  <si>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</si>
  <si>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</si>
  <si>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</si>
  <si>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</si>
  <si>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</si>
  <si>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</si>
  <si>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</si>
  <si>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</si>
  <si>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</si>
  <si>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</si>
  <si>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</si>
  <si>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</si>
  <si>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</si>
  <si>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</si>
  <si>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</si>
  <si>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</si>
  <si>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</si>
  <si>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</si>
  <si>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</si>
  <si>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</si>
  <si>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</si>
  <si>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</si>
  <si>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</si>
  <si>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</si>
  <si>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</si>
  <si>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</si>
  <si>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</si>
  <si>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</si>
  <si>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</si>
  <si>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</si>
  <si>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</si>
  <si>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</si>
  <si>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</si>
  <si>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</si>
  <si>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</si>
  <si>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</si>
  <si>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</si>
  <si>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</si>
  <si>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</si>
  <si>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</si>
  <si>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</si>
  <si>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</si>
  <si>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</si>
  <si>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</si>
  <si>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</si>
  <si>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</si>
  <si>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</si>
  <si>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</si>
  <si>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</si>
  <si>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</si>
  <si>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</si>
  <si>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</si>
  <si>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</si>
  <si>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</si>
  <si>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</si>
  <si>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</si>
  <si>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</si>
  <si>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</si>
  <si>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</si>
  <si>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</si>
  <si>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</si>
  <si>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</si>
  <si>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</si>
  <si>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</si>
  <si>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</si>
  <si>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</si>
  <si>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</si>
  <si>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</si>
  <si>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</si>
  <si>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</si>
  <si>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</si>
  <si>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</si>
  <si>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</si>
  <si>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</si>
  <si>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</si>
  <si>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</si>
  <si>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</si>
  <si>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</si>
  <si>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</si>
  <si>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</si>
  <si>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</si>
  <si>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</si>
  <si>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</si>
  <si>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</si>
  <si>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</si>
  <si>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</si>
  <si>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</si>
  <si>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</si>
  <si>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</si>
  <si>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</si>
  <si>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</si>
  <si>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</si>
  <si>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</si>
  <si>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</si>
  <si>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</si>
  <si>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</si>
  <si>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</si>
  <si>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</si>
  <si>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</si>
  <si>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</si>
  <si>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</si>
  <si>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</si>
  <si>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</si>
  <si>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</si>
  <si>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</si>
  <si>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</si>
  <si>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</si>
  <si>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</si>
  <si>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</si>
  <si>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</si>
  <si>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</si>
  <si>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</si>
  <si>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</si>
  <si>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</si>
  <si>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</si>
  <si>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</si>
  <si>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</si>
  <si>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</si>
  <si>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</si>
  <si>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</si>
  <si>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</si>
  <si>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</si>
  <si>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</si>
  <si>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</si>
  <si>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</si>
  <si>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</si>
  <si>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</si>
  <si>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</si>
  <si>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</si>
  <si>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</si>
  <si>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</si>
  <si>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</si>
  <si>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</si>
  <si>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</si>
  <si>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</si>
  <si>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</si>
  <si>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</si>
  <si>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</si>
  <si>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</si>
  <si>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</si>
  <si>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</si>
  <si>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</si>
  <si>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</si>
  <si>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</si>
  <si>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</si>
  <si>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</si>
  <si>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</si>
  <si>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</si>
  <si>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</si>
  <si>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</si>
  <si>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</si>
  <si>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</si>
  <si>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</si>
  <si>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</si>
  <si>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</si>
  <si>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</si>
  <si>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</si>
  <si>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</si>
  <si>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</si>
  <si>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</si>
  <si>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</si>
  <si>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</si>
  <si>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</si>
  <si>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</si>
  <si>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</si>
  <si>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</si>
  <si>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</si>
  <si>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</si>
  <si>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</si>
  <si>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</si>
  <si>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</si>
  <si>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</si>
  <si>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</si>
  <si>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</si>
  <si>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</si>
  <si>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</si>
  <si>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</si>
  <si>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</si>
  <si>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</si>
  <si>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</si>
  <si>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</si>
  <si>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</si>
  <si>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</si>
  <si>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</si>
  <si>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</si>
  <si>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</si>
  <si>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</si>
  <si>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</si>
  <si>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</si>
  <si>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</si>
  <si>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</si>
  <si>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</si>
  <si>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</si>
  <si>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</si>
  <si>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</si>
  <si>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</si>
  <si>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</si>
  <si>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</si>
  <si>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</si>
  <si>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</si>
  <si>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</si>
  <si>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</si>
  <si>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</si>
  <si>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</si>
  <si>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</si>
  <si>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</si>
  <si>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</si>
  <si>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</si>
  <si>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</si>
  <si>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</si>
  <si>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</si>
  <si>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</si>
  <si>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</si>
  <si>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</si>
  <si>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</si>
  <si>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</si>
  <si>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</si>
  <si>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</si>
  <si>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</si>
  <si>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</si>
  <si>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</si>
  <si>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</si>
  <si>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</si>
  <si>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</si>
  <si>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</si>
  <si>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</si>
  <si>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</si>
  <si>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</si>
  <si>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</si>
  <si>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</si>
  <si>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</si>
  <si>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</si>
  <si>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</si>
  <si>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</si>
  <si>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</si>
  <si>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</si>
  <si>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</si>
  <si>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</si>
  <si>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</si>
  <si>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</si>
  <si>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</si>
  <si>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</si>
  <si>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</si>
  <si>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</si>
  <si>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</si>
  <si>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</si>
  <si>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</si>
  <si>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</si>
  <si>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</si>
  <si>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</si>
  <si>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</si>
  <si>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</si>
  <si>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</si>
  <si>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</si>
  <si>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</si>
  <si>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</si>
  <si>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</si>
  <si>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</si>
  <si>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</si>
  <si>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</si>
  <si>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</si>
  <si>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</si>
  <si>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</si>
  <si>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</si>
  <si>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</si>
  <si>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</si>
  <si>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</si>
  <si>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</si>
  <si>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</si>
  <si>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</si>
  <si>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</si>
  <si>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</si>
  <si>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</si>
  <si>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</si>
  <si>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</si>
  <si>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</si>
  <si>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</si>
  <si>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</si>
  <si>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</si>
  <si>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</si>
  <si>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</si>
  <si>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</si>
  <si>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</si>
  <si>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</si>
  <si>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</si>
  <si>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</si>
  <si>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</si>
  <si>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</si>
  <si>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</si>
  <si>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</si>
  <si>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</si>
  <si>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</si>
  <si>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</si>
  <si>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</si>
  <si>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</si>
  <si>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</si>
  <si>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</si>
  <si>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</si>
  <si>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</si>
  <si>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</si>
  <si>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</si>
  <si>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</si>
  <si>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</si>
  <si>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</si>
  <si>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</si>
  <si>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</si>
  <si>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</si>
  <si>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</si>
  <si>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</si>
  <si>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</si>
  <si>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</si>
  <si>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</si>
  <si>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</si>
  <si>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</si>
  <si>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</si>
  <si>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</si>
  <si>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</si>
  <si>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</si>
  <si>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</si>
  <si>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</si>
  <si>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</si>
  <si>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</si>
  <si>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</si>
  <si>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</si>
  <si>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</si>
  <si>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</si>
  <si>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</si>
  <si>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</si>
  <si>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</si>
  <si>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</si>
  <si>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</si>
  <si>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</si>
  <si>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</si>
  <si>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</si>
  <si>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</si>
  <si>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</si>
  <si>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</si>
  <si>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</si>
  <si>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</si>
  <si>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</si>
  <si>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</si>
  <si>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</si>
  <si>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</si>
  <si>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</si>
  <si>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</si>
  <si>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</si>
  <si>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</si>
  <si>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</si>
  <si>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</si>
  <si>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</si>
  <si>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</si>
  <si>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</si>
  <si>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</si>
  <si>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</si>
  <si>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</si>
  <si>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</si>
  <si>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</si>
  <si>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</si>
  <si>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</si>
  <si>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</si>
  <si>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</si>
  <si>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</si>
  <si>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</si>
  <si>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</si>
  <si>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</si>
  <si>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</si>
  <si>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</si>
  <si>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</si>
  <si>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</si>
  <si>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</si>
  <si>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</si>
  <si>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</si>
  <si>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</si>
  <si>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</si>
  <si>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</si>
  <si>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</si>
  <si>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</si>
  <si>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</si>
  <si>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</si>
  <si>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</si>
  <si>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</si>
  <si>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</si>
  <si>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</si>
  <si>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</si>
  <si>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</si>
  <si>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</si>
  <si>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</si>
  <si>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</si>
  <si>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</si>
  <si>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</si>
  <si>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</si>
  <si>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</si>
  <si>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</si>
  <si>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</si>
  <si>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</si>
  <si>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</si>
  <si>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</si>
  <si>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</si>
  <si>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</si>
  <si>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</si>
  <si>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</si>
  <si>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</si>
  <si>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</si>
  <si>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</si>
  <si>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</si>
  <si>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</si>
  <si>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</si>
  <si>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</si>
  <si>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</si>
  <si>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</si>
  <si>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</si>
  <si>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</si>
  <si>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</si>
  <si>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</si>
  <si>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</si>
  <si>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</si>
  <si>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</si>
  <si>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</si>
  <si>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</si>
  <si>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</si>
  <si>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</si>
  <si>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</si>
  <si>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</si>
  <si>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</si>
  <si>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</si>
  <si>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</si>
  <si>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</si>
  <si>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</si>
  <si>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</si>
  <si>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</si>
  <si>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</si>
  <si>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</si>
  <si>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</si>
  <si>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</si>
  <si>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</si>
  <si>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</si>
  <si>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</si>
  <si>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</si>
  <si>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</si>
  <si>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</si>
  <si>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</si>
  <si>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</si>
  <si>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</si>
  <si>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</si>
  <si>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</si>
  <si>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</si>
  <si>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</si>
  <si>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</si>
  <si>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</si>
  <si>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</si>
  <si>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</si>
  <si>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</si>
  <si>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</si>
  <si>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</si>
  <si>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</si>
  <si>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</si>
  <si>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</si>
  <si>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</si>
  <si>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</si>
  <si>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</si>
  <si>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</si>
  <si>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</si>
  <si>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</si>
  <si>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</si>
  <si>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</si>
  <si>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</si>
  <si>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</si>
  <si>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</si>
  <si>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</si>
  <si>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</si>
  <si>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</si>
  <si>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</si>
  <si>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</si>
  <si>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</si>
  <si>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</si>
  <si>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</si>
  <si>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</si>
  <si>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</si>
  <si>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</si>
  <si>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</si>
  <si>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</si>
  <si>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</si>
  <si>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</si>
  <si>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</si>
  <si>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</si>
  <si>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</si>
  <si>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</si>
  <si>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</si>
  <si>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</si>
  <si>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</si>
  <si>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</si>
  <si>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</si>
  <si>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</si>
  <si>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</si>
  <si>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</si>
  <si>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</si>
  <si>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</si>
  <si>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</si>
  <si>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</si>
  <si>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</si>
  <si>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</si>
  <si>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</si>
  <si>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</si>
  <si>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</si>
  <si>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</si>
  <si>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</si>
  <si>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</si>
  <si>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</si>
  <si>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</si>
  <si>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</si>
  <si>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</si>
  <si>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</si>
  <si>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</si>
  <si>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</si>
  <si>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</si>
  <si>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</si>
  <si>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</si>
  <si>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</si>
  <si>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</si>
  <si>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</si>
  <si>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</si>
  <si>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</si>
  <si>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</si>
  <si>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</si>
  <si>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</si>
  <si>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</si>
  <si>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</si>
  <si>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</si>
  <si>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</si>
  <si>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</si>
  <si>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</si>
  <si>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</si>
  <si>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</si>
  <si>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</si>
  <si>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</si>
  <si>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</si>
  <si>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</si>
  <si>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</si>
  <si>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</si>
  <si>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</si>
  <si>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</si>
  <si>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</si>
  <si>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</si>
  <si>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</si>
  <si>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</si>
  <si>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</si>
  <si>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</si>
  <si>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</si>
  <si>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</si>
  <si>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</si>
  <si>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</si>
  <si>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</si>
  <si>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</si>
  <si>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</si>
  <si>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</si>
  <si>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</si>
  <si>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</si>
  <si>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</si>
  <si>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</si>
  <si>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</si>
  <si>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</si>
  <si>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</si>
  <si>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</si>
  <si>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</si>
  <si>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</si>
  <si>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</si>
  <si>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</si>
  <si>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</si>
  <si>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</si>
  <si>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</si>
  <si>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</si>
  <si>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</si>
  <si>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</si>
  <si>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</si>
  <si>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</si>
  <si>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</si>
  <si>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</si>
  <si>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</si>
  <si>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</si>
  <si>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</si>
  <si>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</si>
  <si>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</si>
  <si>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</si>
  <si>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</si>
  <si>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</si>
  <si>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</si>
  <si>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</si>
  <si>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</si>
  <si>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</si>
  <si>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</si>
  <si>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</si>
  <si>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</si>
  <si>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</si>
  <si>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</si>
  <si>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</si>
  <si>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</si>
  <si>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</si>
  <si>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</si>
  <si>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</si>
  <si>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</si>
  <si>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</si>
  <si>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</si>
  <si>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</si>
  <si>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</si>
  <si>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</si>
  <si>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</si>
  <si>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</si>
  <si>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</si>
  <si>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</si>
  <si>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</si>
  <si>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</si>
  <si>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</si>
  <si>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</si>
  <si>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</si>
  <si>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</si>
  <si>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</si>
  <si>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</si>
  <si>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</si>
  <si>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</si>
  <si>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</si>
  <si>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</si>
  <si>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</si>
  <si>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</si>
  <si>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</si>
  <si>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</si>
  <si>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</si>
  <si>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</si>
  <si>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</si>
  <si>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</si>
  <si>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</si>
  <si>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</si>
  <si>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</si>
  <si>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</si>
  <si>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</si>
  <si>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</si>
  <si>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</si>
  <si>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</si>
  <si>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</si>
  <si>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</si>
  <si>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</si>
  <si>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</si>
  <si>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</si>
  <si>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</si>
  <si>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</si>
  <si>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</si>
  <si>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</si>
  <si>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</si>
  <si>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</si>
  <si>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</si>
  <si>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</si>
  <si>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</si>
  <si>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2021-20-10000719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</si>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</sst>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3" zoomScale="73" zoomScaleNormal="73" zoomScaleSheetLayoutView="40" zoomScalePageLayoutView="40" workbookViewId="0">
      <selection activeCell="L25" sqref="L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1" t="str">
        <f>HYPERLINK("#MI_Oferente_Singular!A114","CAPACIDAD RESIDUAL")</f>
        <v>CAPACIDAD RESIDUAL</v>
      </c>
      <c r="F8" s="182"/>
      <c r="G8" s="18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1" t="str">
        <f>HYPERLINK("#MI_Oferente_Singular!A162","TALENTO HUMANO")</f>
        <v>TALENTO HUMANO</v>
      </c>
      <c r="F9" s="182"/>
      <c r="G9" s="18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1" t="str">
        <f>HYPERLINK("#MI_Oferente_Singular!F162","INFRAESTRUCTURA")</f>
        <v>INFRAESTRUCTURA</v>
      </c>
      <c r="F10" s="182"/>
      <c r="G10" s="18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2719</v>
      </c>
      <c r="D15" s="35"/>
      <c r="E15" s="35"/>
      <c r="F15" s="5"/>
      <c r="G15" s="32" t="s">
        <v>1168</v>
      </c>
      <c r="H15" s="103" t="s">
        <v>459</v>
      </c>
      <c r="I15" s="32" t="s">
        <v>2624</v>
      </c>
      <c r="J15" s="108"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184"/>
      <c r="I20" s="148" t="s">
        <v>459</v>
      </c>
      <c r="J20" s="149" t="s">
        <v>483</v>
      </c>
      <c r="K20" s="148">
        <v>2287693800</v>
      </c>
      <c r="L20" s="149">
        <v>44193</v>
      </c>
      <c r="M20" s="149">
        <v>44561</v>
      </c>
      <c r="N20" s="132">
        <f>+(M20-L20)/30</f>
        <v>12.266666666666667</v>
      </c>
      <c r="O20" s="135"/>
      <c r="U20" s="131"/>
      <c r="V20" s="105">
        <f ca="1">NOW()</f>
        <v>44191.540728587963</v>
      </c>
      <c r="W20" s="105">
        <f ca="1">NOW()</f>
        <v>44191.540728587963</v>
      </c>
    </row>
    <row r="21" spans="1:23" ht="30" customHeight="1" outlineLevel="1" x14ac:dyDescent="0.25">
      <c r="A21" s="9"/>
      <c r="B21" s="71"/>
      <c r="C21" s="5"/>
      <c r="D21" s="5"/>
      <c r="E21" s="5"/>
      <c r="F21" s="5"/>
      <c r="G21" s="5"/>
      <c r="H21" s="70"/>
      <c r="I21" s="149" t="s">
        <v>459</v>
      </c>
      <c r="J21" s="149" t="s">
        <v>475</v>
      </c>
      <c r="K21" s="148">
        <v>2287693800</v>
      </c>
      <c r="L21" s="149">
        <v>44193</v>
      </c>
      <c r="M21" s="149">
        <v>44561</v>
      </c>
      <c r="N21" s="132">
        <f t="shared" ref="N21:N35" si="0">+(M21-L21)/30</f>
        <v>12.266666666666667</v>
      </c>
      <c r="O21" s="136"/>
    </row>
    <row r="22" spans="1:23" ht="30" customHeight="1" outlineLevel="1" x14ac:dyDescent="0.25">
      <c r="A22" s="9"/>
      <c r="B22" s="71"/>
      <c r="C22" s="5"/>
      <c r="D22" s="5"/>
      <c r="E22" s="5"/>
      <c r="F22" s="5"/>
      <c r="G22" s="5"/>
      <c r="H22" s="70"/>
      <c r="I22" s="149"/>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9"/>
      <c r="J23" s="149"/>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9"/>
      <c r="J24" s="149"/>
      <c r="K24" s="148"/>
      <c r="L24" s="149"/>
      <c r="M24" s="149"/>
      <c r="N24" s="133">
        <f t="shared" si="1"/>
        <v>0</v>
      </c>
      <c r="O24" s="136"/>
    </row>
    <row r="25" spans="1:23" ht="30" customHeight="1" outlineLevel="1" x14ac:dyDescent="0.25">
      <c r="A25" s="9"/>
      <c r="B25" s="101"/>
      <c r="C25" s="21"/>
      <c r="D25" s="21"/>
      <c r="E25" s="21"/>
      <c r="F25" s="5"/>
      <c r="G25" s="5"/>
      <c r="H25" s="70"/>
      <c r="I25" s="148"/>
      <c r="J25" s="149"/>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PARA EL DESARROLLO INTEGRAL SOSTENIBLE ENERGIA VITAL</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2720</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3"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0"/>
      <c r="Z178" s="161" t="str">
        <f>IF(Y178&gt;0,SUM(E180+Y178),"")</f>
        <v/>
      </c>
      <c r="AA178" s="19"/>
      <c r="AB178" s="19"/>
    </row>
    <row r="179" spans="1:28" ht="23.25" x14ac:dyDescent="0.25">
      <c r="A179" s="9"/>
      <c r="B179" s="219" t="s">
        <v>2669</v>
      </c>
      <c r="C179" s="219"/>
      <c r="D179" s="219"/>
      <c r="E179" s="167">
        <v>0.02</v>
      </c>
      <c r="F179" s="166">
        <v>0.01</v>
      </c>
      <c r="G179" s="161">
        <f>IF(F179&gt;0,SUM(E179+F179),"")</f>
        <v>0.03</v>
      </c>
      <c r="H179" s="5"/>
      <c r="I179" s="219" t="s">
        <v>2671</v>
      </c>
      <c r="J179" s="219"/>
      <c r="K179" s="219"/>
      <c r="L179" s="219"/>
      <c r="M179" s="168">
        <v>0.02</v>
      </c>
      <c r="O179" s="8"/>
      <c r="Q179" s="19"/>
      <c r="R179" s="155">
        <f>IF(M179&gt;0,SUM(L179+M179),"")</f>
        <v>0.02</v>
      </c>
      <c r="T179" s="19"/>
      <c r="U179" s="175" t="s">
        <v>1166</v>
      </c>
      <c r="V179" s="175"/>
      <c r="W179" s="175"/>
      <c r="X179" s="24">
        <v>0.02</v>
      </c>
      <c r="Y179" s="160"/>
      <c r="Z179" s="161" t="str">
        <f>IF(Y179&gt;0,SUM(E181+Y179),"")</f>
        <v/>
      </c>
      <c r="AA179" s="19"/>
      <c r="AB179" s="19"/>
    </row>
    <row r="180" spans="1:28" ht="23.25" hidden="1" x14ac:dyDescent="0.25">
      <c r="A180" s="9"/>
      <c r="B180" s="199"/>
      <c r="C180" s="199"/>
      <c r="D180" s="199"/>
      <c r="E180" s="165"/>
      <c r="H180" s="5"/>
      <c r="I180" s="199"/>
      <c r="J180" s="199"/>
      <c r="K180" s="199"/>
      <c r="L180" s="199"/>
      <c r="M180" s="5"/>
      <c r="O180" s="8"/>
      <c r="Q180" s="19"/>
      <c r="R180" s="155" t="str">
        <f>IF(S180&gt;0,SUM(L180+S180),"")</f>
        <v/>
      </c>
      <c r="S180" s="160"/>
      <c r="T180" s="19"/>
      <c r="U180" s="175" t="s">
        <v>1167</v>
      </c>
      <c r="V180" s="175"/>
      <c r="W180" s="175"/>
      <c r="X180" s="24">
        <v>0.03</v>
      </c>
      <c r="Y180" s="160"/>
      <c r="Z180" s="161" t="str">
        <f>IF(Y180&gt;0,SUM(E182+Y180),"")</f>
        <v/>
      </c>
      <c r="AA180" s="19"/>
      <c r="AB180" s="19"/>
    </row>
    <row r="181" spans="1:28" ht="23.25" hidden="1" x14ac:dyDescent="0.25">
      <c r="A181" s="9"/>
      <c r="B181" s="199"/>
      <c r="C181" s="199"/>
      <c r="D181" s="199"/>
      <c r="E181" s="165"/>
      <c r="H181" s="5"/>
      <c r="I181" s="199"/>
      <c r="J181" s="199"/>
      <c r="K181" s="199"/>
      <c r="L181" s="199"/>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9"/>
      <c r="C182" s="199"/>
      <c r="D182" s="199"/>
      <c r="E182" s="165"/>
      <c r="H182" s="5"/>
      <c r="I182" s="199"/>
      <c r="J182" s="199"/>
      <c r="K182" s="199"/>
      <c r="L182" s="19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137261628</v>
      </c>
      <c r="F185" s="92"/>
      <c r="G185" s="93"/>
      <c r="H185" s="88"/>
      <c r="I185" s="90" t="s">
        <v>2627</v>
      </c>
      <c r="J185" s="162">
        <f>+SUM(M179:M183)</f>
        <v>0.02</v>
      </c>
      <c r="K185" s="200" t="s">
        <v>2628</v>
      </c>
      <c r="L185" s="200"/>
      <c r="M185" s="94">
        <f>+J185*(SUM(K20:K35))</f>
        <v>91507752</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2020-12-26T17:58:49Z</cp:lastPrinted>
  <dcterms:created xsi:type="dcterms:W3CDTF">2020-10-14T21:57:42Z</dcterms:created>
  <dcterms:modified xsi:type="dcterms:W3CDTF">2020-12-26T17:59:29Z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