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BOLIVAR\"/>
    </mc:Choice>
  </mc:AlternateContent>
  <xr:revisionPtr revIDLastSave="0" documentId="13_ncr:1_{85BDCF4C-C41C-49AC-A52C-BC82635607B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<sst xmlns="http://schemas.openxmlformats.org/spreadsheetml/2006/main" count="3169" uniqueCount="2721">
  <si>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</si>
  <si>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</si>
  <si>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</si>
  <si>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</si>
  <si>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</si>
  <si>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</si>
  <si>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</si>
  <si>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</si>
  <si>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</si>
  <si>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</si>
  <si>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</si>
  <si>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</si>
  <si>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</si>
  <si>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</si>
  <si>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</si>
  <si>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</si>
  <si>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</si>
  <si>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</si>
  <si>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</si>
  <si>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</si>
  <si>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</si>
  <si>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</si>
  <si>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</si>
  <si>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</si>
  <si>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</si>
  <si>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</si>
  <si>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</si>
  <si>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</si>
  <si>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</si>
  <si>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</si>
  <si>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</si>
  <si>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</si>
  <si>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</si>
  <si>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</si>
  <si>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</si>
  <si>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</si>
  <si>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</si>
  <si>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</si>
  <si>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</si>
  <si>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</si>
  <si>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</si>
  <si>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</si>
  <si>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</si>
  <si>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</si>
  <si>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</si>
  <si>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</si>
  <si>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</si>
  <si>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</si>
  <si>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</si>
  <si>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</si>
  <si>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</si>
  <si>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</si>
  <si>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</si>
  <si>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</si>
  <si>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</si>
  <si>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</si>
  <si>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</si>
  <si>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</si>
  <si>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</si>
  <si>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</si>
  <si>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</si>
  <si>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</si>
  <si>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</si>
  <si>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</si>
  <si>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</si>
  <si>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</si>
  <si>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</si>
  <si>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</si>
  <si>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</si>
  <si>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</si>
  <si>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</si>
  <si>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</si>
  <si>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</si>
  <si>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</si>
  <si>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</si>
  <si>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</si>
  <si>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</si>
  <si>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</si>
  <si>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</si>
  <si>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</si>
  <si>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</si>
  <si>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</si>
  <si>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</si>
  <si>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</si>
  <si>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</si>
  <si>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</si>
  <si>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</si>
  <si>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</si>
  <si>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</si>
  <si>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</si>
  <si>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</si>
  <si>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</si>
  <si>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</si>
  <si>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</si>
  <si>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</si>
  <si>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</si>
  <si>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</si>
  <si>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</si>
  <si>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</si>
  <si>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</si>
  <si>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</si>
  <si>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</si>
  <si>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</si>
  <si>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</si>
  <si>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</si>
  <si>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</si>
  <si>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</si>
  <si>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</si>
  <si>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</si>
  <si>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</si>
  <si>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</si>
  <si>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</si>
  <si>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</si>
  <si>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</si>
  <si>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</si>
  <si>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</si>
  <si>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</si>
  <si>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</si>
  <si>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</si>
  <si>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</si>
  <si>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</si>
  <si>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</si>
  <si>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</si>
  <si>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</si>
  <si>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</si>
  <si>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</si>
  <si>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</si>
  <si>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</si>
  <si>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</si>
  <si>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</si>
  <si>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</si>
  <si>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</si>
  <si>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</si>
  <si>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</si>
  <si>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</si>
  <si>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</si>
  <si>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</si>
  <si>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</si>
  <si>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</si>
  <si>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</si>
  <si>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</si>
  <si>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</si>
  <si>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</si>
  <si>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</si>
  <si>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</si>
  <si>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</si>
  <si>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</si>
  <si>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</si>
  <si>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</si>
  <si>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</si>
  <si>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</si>
  <si>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</si>
  <si>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</si>
  <si>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</si>
  <si>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</si>
  <si>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</si>
  <si>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</si>
  <si>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</si>
  <si>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</si>
  <si>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</si>
  <si>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</si>
  <si>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</si>
  <si>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</si>
  <si>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</si>
  <si>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</si>
  <si>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</si>
  <si>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</si>
  <si>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</si>
  <si>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</si>
  <si>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</si>
  <si>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</si>
  <si>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</si>
  <si>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</si>
  <si>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</si>
  <si>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</si>
  <si>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</si>
  <si>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</si>
  <si>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</si>
  <si>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</si>
  <si>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</si>
  <si>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</si>
  <si>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</si>
  <si>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</si>
  <si>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</si>
  <si>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</si>
  <si>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</si>
  <si>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</si>
  <si>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</si>
  <si>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</si>
  <si>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</si>
  <si>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</si>
  <si>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</si>
  <si>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</si>
  <si>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</si>
  <si>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</si>
  <si>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</si>
  <si>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</si>
  <si>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</si>
  <si>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</si>
  <si>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</si>
  <si>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</si>
  <si>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</si>
  <si>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</si>
  <si>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</si>
  <si>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</si>
  <si>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</si>
  <si>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</si>
  <si>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</si>
  <si>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</si>
  <si>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</si>
  <si>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</si>
  <si>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</si>
  <si>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</si>
  <si>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</si>
  <si>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</si>
  <si>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</si>
  <si>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</si>
  <si>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</si>
  <si>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</si>
  <si>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</si>
  <si>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</si>
  <si>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</si>
  <si>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</si>
  <si>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</si>
  <si>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</si>
  <si>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</si>
  <si>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</si>
  <si>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</si>
  <si>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</si>
  <si>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</si>
  <si>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</si>
  <si>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</si>
  <si>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</si>
  <si>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</si>
  <si>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</si>
  <si>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</si>
  <si>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</si>
  <si>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</si>
  <si>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</si>
  <si>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</si>
  <si>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</si>
  <si>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</si>
  <si>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</si>
  <si>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</si>
  <si>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</si>
  <si>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</si>
  <si>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</si>
  <si>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</si>
  <si>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</si>
  <si>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</si>
  <si>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</si>
  <si>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</si>
  <si>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</si>
  <si>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</si>
  <si>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</si>
  <si>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</si>
  <si>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</si>
  <si>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</si>
  <si>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</si>
  <si>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</si>
  <si>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</si>
  <si>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</si>
  <si>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</si>
  <si>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</si>
  <si>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</si>
  <si>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</si>
  <si>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</si>
  <si>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</si>
  <si>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</si>
  <si>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</si>
  <si>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</si>
  <si>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</si>
  <si>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</si>
  <si>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</si>
  <si>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</si>
  <si>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</si>
  <si>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</si>
  <si>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</si>
  <si>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</si>
  <si>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</si>
  <si>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</si>
  <si>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</si>
  <si>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</si>
  <si>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</si>
  <si>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</si>
  <si>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</si>
  <si>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</si>
  <si>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</si>
  <si>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</si>
  <si>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</si>
  <si>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</si>
  <si>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</si>
  <si>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</si>
  <si>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</si>
  <si>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</si>
  <si>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</si>
  <si>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</si>
  <si>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</si>
  <si>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</si>
  <si>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</si>
  <si>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</si>
  <si>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</si>
  <si>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</si>
  <si>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</si>
  <si>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</si>
  <si>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</si>
  <si>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</si>
  <si>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</si>
  <si>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</si>
  <si>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</si>
  <si>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</si>
  <si>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</si>
  <si>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</si>
  <si>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</si>
  <si>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</si>
  <si>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</si>
  <si>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</si>
  <si>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</si>
  <si>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</si>
  <si>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</si>
  <si>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</si>
  <si>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</si>
  <si>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</si>
  <si>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</si>
  <si>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</si>
  <si>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</si>
  <si>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</si>
  <si>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</si>
  <si>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</si>
  <si>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</si>
  <si>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</si>
  <si>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</si>
  <si>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</si>
  <si>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</si>
  <si>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</si>
  <si>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</si>
  <si>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</si>
  <si>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</si>
  <si>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</si>
  <si>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</si>
  <si>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</si>
  <si>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</si>
  <si>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</si>
  <si>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</si>
  <si>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</si>
  <si>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</si>
  <si>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</si>
  <si>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</si>
  <si>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</si>
  <si>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</si>
  <si>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</si>
  <si>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</si>
  <si>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</si>
  <si>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</si>
  <si>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</si>
  <si>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</si>
  <si>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</si>
  <si>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</si>
  <si>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</si>
  <si>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</si>
  <si>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</si>
  <si>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</si>
  <si>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</si>
  <si>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</si>
  <si>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</si>
  <si>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</si>
  <si>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</si>
  <si>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</si>
  <si>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</si>
  <si>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</si>
  <si>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</si>
  <si>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</si>
  <si>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</si>
  <si>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</si>
  <si>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</si>
  <si>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</si>
  <si>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</si>
  <si>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</si>
  <si>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</si>
  <si>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</si>
  <si>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</si>
  <si>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</si>
  <si>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</si>
  <si>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</si>
  <si>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</si>
  <si>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</si>
  <si>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</si>
  <si>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</si>
  <si>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</si>
  <si>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</si>
  <si>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</si>
  <si>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</si>
  <si>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</si>
  <si>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</si>
  <si>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</si>
  <si>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</si>
  <si>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</si>
  <si>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</si>
  <si>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</si>
  <si>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</si>
  <si>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</si>
  <si>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</si>
  <si>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</si>
  <si>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</si>
  <si>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</si>
  <si>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</si>
  <si>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</si>
  <si>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</si>
  <si>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</si>
  <si>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</si>
  <si>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</si>
  <si>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</si>
  <si>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</si>
  <si>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</si>
  <si>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</si>
  <si>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</si>
  <si>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</si>
  <si>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</si>
  <si>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</si>
  <si>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</si>
  <si>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</si>
  <si>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</si>
  <si>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</si>
  <si>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</si>
  <si>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</si>
  <si>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</si>
  <si>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</si>
  <si>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</si>
  <si>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</si>
  <si>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</si>
  <si>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</si>
  <si>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</si>
  <si>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</si>
  <si>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</si>
  <si>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</si>
  <si>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</si>
  <si>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</si>
  <si>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</si>
  <si>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</si>
  <si>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</si>
  <si>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</si>
  <si>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</si>
  <si>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</si>
  <si>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</si>
  <si>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</si>
  <si>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</si>
  <si>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</si>
  <si>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</si>
  <si>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</si>
  <si>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</si>
  <si>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</si>
  <si>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</si>
  <si>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</si>
  <si>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</si>
  <si>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</si>
  <si>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</si>
  <si>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</si>
  <si>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</si>
  <si>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</si>
  <si>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</si>
  <si>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</si>
  <si>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</si>
  <si>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</si>
  <si>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</si>
  <si>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</si>
  <si>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</si>
  <si>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</si>
  <si>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</si>
  <si>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</si>
  <si>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</si>
  <si>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</si>
  <si>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</si>
  <si>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</si>
  <si>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</si>
  <si>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</si>
  <si>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</si>
  <si>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</si>
  <si>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</si>
  <si>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</si>
  <si>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</si>
  <si>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</si>
  <si>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</si>
  <si>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</si>
  <si>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</si>
  <si>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</si>
  <si>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</si>
  <si>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</si>
  <si>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</si>
  <si>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</si>
  <si>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</si>
  <si>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</si>
  <si>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</si>
  <si>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</si>
  <si>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</si>
  <si>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</si>
  <si>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</si>
  <si>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</si>
  <si>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</si>
  <si>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</si>
  <si>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</si>
  <si>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</si>
  <si>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</si>
  <si>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</si>
  <si>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</si>
  <si>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</si>
  <si>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</si>
  <si>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</si>
  <si>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</si>
  <si>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</si>
  <si>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</si>
  <si>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</si>
  <si>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</si>
  <si>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</si>
  <si>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</si>
  <si>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</si>
  <si>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</si>
  <si>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</si>
  <si>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</si>
  <si>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</si>
  <si>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</si>
  <si>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</si>
  <si>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</si>
  <si>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</si>
  <si>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</si>
  <si>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</si>
  <si>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</si>
  <si>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</si>
  <si>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</si>
  <si>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</si>
  <si>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</si>
  <si>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</si>
  <si>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</si>
  <si>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</si>
  <si>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</si>
  <si>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</si>
  <si>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</si>
  <si>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</si>
  <si>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</si>
  <si>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</si>
  <si>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</si>
  <si>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</si>
  <si>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</si>
  <si>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</si>
  <si>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</si>
  <si>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</si>
  <si>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</si>
  <si>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</si>
  <si>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</si>
  <si>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</si>
  <si>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</si>
  <si>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</si>
  <si>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</si>
  <si>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</si>
  <si>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</si>
  <si>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</si>
  <si>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</si>
  <si>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</si>
  <si>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</si>
  <si>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</si>
  <si>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</si>
  <si>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</si>
  <si>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</si>
  <si>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</si>
  <si>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</si>
  <si>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</si>
  <si>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</si>
  <si>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</si>
  <si>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</si>
  <si>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</si>
  <si>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</si>
  <si>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</si>
  <si>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</si>
  <si>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</si>
  <si>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</si>
  <si>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</si>
  <si>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</si>
  <si>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</si>
  <si>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</si>
  <si>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</si>
  <si>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</si>
  <si>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</si>
  <si>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</si>
  <si>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</si>
  <si>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</si>
  <si>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</si>
  <si>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</si>
  <si>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</si>
  <si>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</si>
  <si>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</si>
  <si>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</si>
  <si>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</si>
  <si>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</si>
  <si>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</si>
  <si>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</si>
  <si>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</si>
  <si>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</si>
  <si>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</si>
  <si>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</si>
  <si>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</si>
  <si>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</si>
  <si>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</si>
  <si>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</si>
  <si>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</si>
  <si>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</si>
  <si>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</si>
  <si>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</si>
  <si>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</si>
  <si>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</si>
  <si>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</si>
  <si>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</si>
  <si>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</si>
  <si>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</si>
  <si>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</si>
  <si>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</si>
  <si>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</si>
  <si>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</si>
  <si>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</si>
  <si>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</si>
  <si>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</si>
  <si>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</si>
  <si>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</si>
  <si>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</si>
  <si>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</si>
  <si>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</si>
  <si>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</si>
  <si>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</si>
  <si>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</si>
  <si>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</si>
  <si>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</si>
  <si>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</si>
  <si>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</si>
  <si>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</si>
  <si>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</si>
  <si>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</si>
  <si>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</si>
  <si>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</si>
  <si>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</si>
  <si>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</si>
  <si>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</si>
  <si>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</si>
  <si>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</si>
  <si>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</si>
  <si>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</si>
  <si>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</si>
  <si>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</si>
  <si>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</si>
  <si>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</si>
  <si>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</si>
  <si>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</si>
  <si>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</si>
  <si>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</si>
  <si>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</si>
  <si>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</si>
  <si>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</si>
  <si>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</si>
  <si>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</si>
  <si>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</si>
  <si>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</si>
  <si>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</si>
  <si>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</si>
  <si>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</si>
  <si>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</si>
  <si>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</si>
  <si>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</si>
  <si>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</si>
  <si>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</si>
  <si>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</si>
  <si>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</si>
  <si>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</si>
  <si>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</si>
  <si>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</si>
  <si>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</si>
  <si>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</si>
  <si>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</si>
  <si>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</si>
  <si>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</si>
  <si>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</si>
  <si>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</si>
  <si>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</si>
  <si>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</si>
  <si>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</si>
  <si>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</si>
  <si>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</si>
  <si>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</si>
  <si>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</si>
  <si>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</si>
  <si>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</si>
  <si>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</si>
  <si>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</si>
  <si>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</si>
  <si>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</si>
  <si>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</si>
  <si>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</si>
  <si>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</si>
  <si>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</si>
  <si>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</si>
  <si>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</si>
  <si>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</si>
  <si>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</si>
  <si>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</si>
  <si>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</si>
  <si>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</si>
  <si>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</si>
  <si>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</si>
  <si>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</si>
  <si>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</si>
  <si>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</si>
  <si>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</si>
  <si>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</si>
  <si>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</si>
  <si>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</si>
  <si>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</si>
  <si>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</si>
  <si>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</si>
  <si>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</si>
  <si>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</si>
  <si>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</si>
  <si>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</si>
  <si>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</si>
  <si>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</si>
  <si>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</si>
  <si>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</si>
  <si>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</si>
  <si>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</si>
  <si>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</si>
  <si>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</si>
  <si>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</si>
  <si>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</si>
  <si>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</si>
  <si>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</si>
  <si>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</si>
  <si>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</si>
  <si>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</si>
  <si>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</si>
  <si>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</si>
  <si>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</si>
  <si>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</si>
  <si>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</si>
  <si>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</si>
  <si>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</si>
  <si>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</si>
  <si>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</si>
  <si>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</si>
  <si>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</si>
  <si>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</si>
  <si>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</si>
  <si>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</si>
  <si>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</si>
  <si>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</si>
  <si>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</si>
  <si>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</si>
  <si>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</si>
  <si>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</si>
  <si>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</si>
  <si>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</si>
  <si>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</si>
  <si>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</si>
  <si>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</si>
  <si>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</si>
  <si>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</si>
  <si>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</si>
  <si>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</si>
  <si>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</si>
  <si>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</si>
  <si>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</si>
  <si>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</si>
  <si>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</si>
  <si>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</si>
  <si>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</si>
  <si>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</si>
  <si>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</si>
  <si>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</si>
  <si>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</si>
  <si>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</si>
  <si>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</si>
  <si>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</si>
  <si>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</si>
  <si>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</si>
  <si>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</si>
  <si>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</si>
  <si>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</si>
  <si>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</si>
  <si>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</si>
  <si>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</si>
  <si>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</si>
  <si>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</si>
  <si>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</si>
  <si>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</si>
  <si>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</si>
  <si>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</si>
  <si>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</si>
  <si>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</si>
  <si>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</si>
  <si>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</si>
  <si>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</si>
  <si>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</si>
  <si>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</si>
  <si>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</si>
  <si>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</si>
  <si>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</si>
  <si>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</si>
  <si>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</si>
  <si>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</si>
  <si>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</si>
  <si>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</si>
  <si>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</si>
  <si>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</si>
  <si>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</si>
  <si>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</si>
  <si>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</si>
  <si>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</si>
  <si>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</si>
  <si>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</si>
  <si>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</si>
  <si>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</si>
  <si>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</si>
  <si>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</si>
  <si>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</si>
  <si>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</si>
  <si>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</si>
  <si>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</si>
  <si>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</si>
  <si>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</si>
  <si>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</si>
  <si>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</si>
  <si>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</si>
  <si>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</si>
  <si>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</si>
  <si>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</si>
  <si>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</si>
  <si>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</si>
  <si>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</si>
  <si>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</si>
  <si>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</si>
  <si>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</si>
  <si>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</si>
  <si>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</si>
  <si>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</si>
  <si>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</si>
  <si>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</si>
  <si>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</si>
  <si>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</si>
  <si>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</si>
  <si>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</si>
  <si>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</si>
  <si>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</si>
  <si>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</si>
  <si>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</si>
  <si>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</si>
  <si>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</si>
  <si>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</si>
  <si>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</si>
  <si>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</si>
  <si>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</si>
  <si>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</si>
  <si>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</si>
  <si>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</si>
  <si>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</si>
  <si>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</si>
  <si>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</si>
  <si>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</si>
  <si>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</si>
  <si>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</si>
  <si>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</si>
  <si>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</si>
  <si>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</si>
  <si>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</si>
  <si>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</si>
  <si>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</si>
  <si>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</si>
  <si>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</si>
  <si>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</si>
  <si>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</si>
  <si>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</si>
  <si>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</si>
  <si>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</si>
  <si>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</si>
  <si>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</si>
  <si>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</si>
  <si>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</si>
  <si>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</si>
  <si>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</si>
  <si>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</si>
  <si>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</si>
  <si>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</si>
  <si>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</si>
  <si>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</si>
  <si>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</si>
  <si>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</si>
  <si>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</si>
  <si>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</si>
  <si>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</si>
  <si>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</si>
  <si>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</si>
  <si>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</si>
  <si>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</si>
  <si>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</si>
  <si>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</si>
  <si>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</si>
  <si>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</si>
  <si>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</si>
  <si>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</si>
  <si>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</si>
  <si>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</si>
  <si>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</si>
  <si>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</si>
  <si>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</si>
  <si>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</si>
  <si>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</si>
  <si>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</si>
  <si>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</si>
  <si>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</si>
  <si>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</si>
  <si>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</si>
  <si>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</si>
  <si>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</si>
  <si>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</si>
  <si>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</si>
  <si>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</si>
  <si>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</si>
  <si>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</si>
  <si>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</si>
  <si>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</si>
  <si>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</si>
  <si>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</si>
  <si>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</si>
  <si>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</si>
  <si>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</si>
  <si>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</si>
  <si>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</si>
  <si>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</si>
  <si>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</si>
  <si>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</si>
  <si>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</si>
  <si>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</si>
  <si>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</si>
  <si>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</si>
  <si>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</si>
  <si>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</si>
  <si>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</si>
  <si>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</si>
  <si>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</si>
  <si>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</si>
  <si>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</si>
  <si>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</si>
  <si>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</si>
  <si>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</si>
  <si>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</si>
  <si>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</si>
  <si>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</si>
  <si>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</si>
  <si>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</si>
  <si>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</si>
  <si>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</si>
  <si>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</si>
  <si>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</si>
  <si>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</si>
  <si>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</si>
  <si>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</si>
  <si>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</si>
  <si>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</si>
  <si>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</si>
  <si>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</si>
  <si>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</si>
  <si>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</si>
  <si>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</si>
  <si>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</si>
  <si>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</si>
  <si>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</si>
  <si>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</si>
  <si>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</si>
  <si>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</si>
  <si>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</si>
  <si>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</si>
  <si>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</si>
  <si>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</si>
  <si>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</si>
  <si>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</si>
  <si>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</si>
  <si>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</si>
  <si>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</si>
  <si>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</si>
  <si>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</si>
  <si>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</si>
  <si>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</si>
  <si>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</si>
  <si>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</si>
  <si>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</si>
  <si>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</si>
  <si>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</si>
  <si>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</si>
  <si>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</si>
  <si>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</si>
  <si>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</si>
  <si>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</si>
  <si>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</si>
  <si>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</si>
  <si>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</si>
  <si>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</si>
  <si>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</si>
  <si>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</si>
  <si>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</si>
  <si>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</si>
  <si>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</si>
  <si>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</si>
  <si>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</si>
  <si>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</si>
  <si>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</si>
  <si>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</si>
  <si>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</si>
  <si>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</si>
  <si>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</si>
  <si>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</si>
  <si>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</si>
  <si>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</si>
  <si>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</si>
  <si>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</si>
  <si>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</si>
  <si>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</si>
  <si>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</si>
  <si>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</si>
  <si>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</si>
  <si>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</si>
  <si>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</si>
  <si>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</si>
  <si>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</si>
  <si>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</si>
  <si>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</si>
  <si>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</si>
  <si>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</si>
  <si>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</si>
  <si>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</si>
  <si>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</si>
  <si>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</si>
  <si>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</si>
  <si>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</si>
  <si>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</si>
  <si>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</si>
  <si>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</si>
  <si>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</si>
  <si>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</si>
  <si>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</si>
  <si>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</si>
  <si>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</si>
  <si>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</si>
  <si>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</si>
  <si>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</si>
  <si>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</si>
  <si>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</si>
  <si>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</si>
  <si>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</si>
  <si>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</si>
  <si>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</si>
  <si>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</si>
  <si>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</si>
  <si>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</si>
  <si>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</si>
  <si>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</si>
  <si>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</si>
  <si>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</si>
  <si>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</si>
  <si>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</si>
  <si>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</si>
  <si>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</si>
  <si>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</si>
  <si>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</si>
  <si>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</si>
  <si>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</si>
  <si>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</si>
  <si>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</si>
  <si>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</si>
  <si>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</si>
  <si>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</si>
  <si>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</si>
  <si>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</si>
  <si>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</si>
  <si>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</si>
  <si>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</si>
  <si>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</si>
  <si>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</si>
  <si>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</si>
  <si>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</si>
  <si>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</si>
  <si>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</si>
  <si>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</si>
  <si>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</si>
  <si>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</si>
  <si>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</si>
  <si>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</si>
  <si>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</si>
  <si>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</si>
  <si>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</si>
  <si>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</si>
  <si>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</si>
  <si>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</si>
  <si>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</si>
  <si>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</si>
  <si>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</si>
  <si>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</si>
  <si>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</si>
  <si>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</si>
  <si>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</si>
  <si>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</si>
  <si>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</si>
  <si>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</si>
  <si>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</si>
  <si>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</si>
  <si>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</si>
  <si>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</si>
  <si>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</si>
  <si>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</si>
  <si>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</si>
  <si>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</si>
  <si>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</si>
  <si>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</si>
  <si>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</si>
  <si>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</si>
  <si>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</si>
  <si>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</si>
  <si>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</si>
  <si>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</si>
  <si>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</si>
  <si>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</si>
  <si>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</si>
  <si>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</si>
  <si>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</si>
  <si>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</si>
  <si>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</si>
  <si>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</si>
  <si>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</si>
  <si>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</si>
  <si>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</si>
  <si>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</si>
  <si>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</si>
  <si>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</si>
  <si>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</si>
  <si>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</si>
  <si>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</si>
  <si>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</si>
  <si>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</si>
  <si>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</si>
  <si>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</si>
  <si>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</si>
  <si>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</si>
  <si>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</si>
  <si>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</si>
  <si>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</si>
  <si>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</si>
  <si>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</si>
  <si>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</si>
  <si>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</si>
  <si>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</si>
  <si>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</si>
  <si>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</si>
  <si>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</si>
  <si>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</si>
  <si>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</si>
  <si>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</si>
  <si>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</si>
  <si>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</si>
  <si>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</si>
  <si>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</si>
  <si>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</si>
  <si>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</si>
  <si>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</si>
  <si>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</si>
  <si>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</si>
  <si>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</si>
  <si>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</si>
  <si>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</si>
  <si>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</si>
  <si>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</si>
  <si>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</si>
  <si>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</si>
  <si>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</si>
  <si>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</si>
  <si>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</si>
  <si>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</si>
  <si>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</si>
  <si>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</si>
  <si>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</si>
  <si>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</si>
  <si>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</si>
  <si>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</si>
  <si>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</si>
  <si>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</si>
  <si>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</si>
  <si>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</si>
  <si>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</si>
  <si>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</si>
  <si>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</si>
  <si>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</si>
  <si>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</si>
  <si>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</si>
  <si>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</si>
  <si>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</si>
  <si>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</si>
  <si>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</si>
  <si>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</si>
  <si>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</si>
  <si>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</si>
  <si>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</si>
  <si>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</si>
  <si>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</si>
  <si>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</si>
  <si>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</si>
  <si>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</si>
  <si>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</si>
  <si>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</si>
  <si>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</si>
  <si>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</si>
  <si>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</si>
  <si>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</si>
  <si>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</si>
  <si>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</si>
  <si>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</si>
  <si>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</si>
  <si>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</si>
  <si>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</si>
  <si>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</si>
  <si>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</si>
  <si>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</si>
  <si>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</si>
  <si>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</si>
  <si>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</si>
  <si>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</si>
  <si>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</si>
  <si>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</si>
  <si>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</si>
  <si>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</si>
  <si>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</si>
  <si>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</si>
  <si>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</si>
  <si>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</si>
  <si>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</si>
  <si>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</si>
  <si>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</si>
  <si>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</si>
  <si>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</si>
  <si>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</si>
  <si>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</si>
  <si>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</si>
  <si>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</si>
  <si>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</si>
  <si>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</si>
  <si>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</si>
  <si>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</si>
  <si>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</si>
  <si>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</si>
  <si>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</si>
  <si>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</si>
  <si>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</si>
  <si>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</si>
  <si>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</si>
  <si>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</si>
  <si>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</si>
  <si>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</si>
  <si>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</si>
  <si>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</si>
  <si>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</si>
  <si>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</si>
  <si>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</si>
  <si>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</si>
  <si>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</si>
  <si>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</si>
  <si>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</si>
  <si>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</si>
  <si>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</si>
  <si>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</si>
  <si>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</si>
  <si>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</si>
  <si>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</si>
  <si>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</si>
  <si>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</si>
  <si>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</si>
  <si>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</si>
  <si>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</si>
  <si>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</si>
  <si>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</si>
  <si>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</si>
  <si>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</si>
  <si>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</si>
  <si>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</si>
  <si>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</si>
  <si>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</si>
  <si>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</si>
  <si>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</si>
  <si>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</si>
  <si>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</si>
  <si>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</si>
  <si>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</si>
  <si>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</si>
  <si>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</si>
  <si>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</si>
  <si>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</si>
  <si>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</si>
  <si>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</si>
  <si>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</si>
  <si>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</si>
  <si>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</si>
  <si>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</si>
  <si>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</si>
  <si>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</si>
  <si>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</si>
  <si>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</si>
  <si>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</si>
  <si>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</si>
  <si>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</si>
  <si>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</si>
  <si>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</si>
  <si>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</si>
  <si>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</si>
  <si>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</si>
  <si>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</si>
  <si>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</si>
  <si>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</si>
  <si>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</si>
  <si>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</si>
  <si>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</si>
  <si>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</si>
  <si>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</si>
  <si>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</si>
  <si>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</si>
  <si>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</si>
  <si>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</si>
  <si>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</si>
  <si>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</si>
  <si>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</si>
  <si>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</si>
  <si>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</si>
  <si>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</si>
  <si>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</si>
  <si>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</si>
  <si>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</si>
  <si>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</si>
  <si>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</si>
  <si>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</si>
  <si>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</si>
  <si>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</si>
  <si>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</si>
  <si>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</si>
  <si>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</si>
  <si>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</si>
  <si>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</si>
  <si>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</si>
  <si>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</si>
  <si>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</si>
  <si>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</si>
  <si>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</si>
  <si>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</si>
  <si>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</si>
  <si>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</si>
  <si>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</si>
  <si>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</si>
  <si>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</si>
  <si>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</si>
  <si>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</si>
  <si>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</si>
  <si>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</si>
  <si>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</si>
  <si>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</si>
  <si>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</si>
  <si>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</si>
  <si>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</si>
  <si>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</si>
  <si>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</si>
  <si>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</si>
  <si>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</si>
  <si>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</si>
  <si>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</si>
  <si>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</si>
  <si>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</si>
  <si>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</si>
  <si>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</si>
  <si>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</si>
  <si>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</si>
  <si>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</si>
  <si>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</si>
  <si>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</si>
  <si>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</si>
  <si>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</si>
  <si>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</si>
  <si>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</si>
  <si>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</si>
  <si>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</si>
  <si>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</si>
  <si>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</si>
  <si>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</si>
  <si>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</si>
  <si>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</si>
  <si>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</si>
  <si>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</si>
  <si>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</si>
  <si>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</si>
  <si>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</si>
  <si>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</si>
  <si>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</si>
  <si>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</si>
  <si>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</si>
  <si>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</si>
  <si>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</si>
  <si>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</si>
  <si>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</si>
  <si>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</si>
  <si>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</si>
  <si>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</si>
  <si>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</si>
  <si>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</si>
  <si>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</si>
  <si>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</si>
  <si>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</si>
  <si>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</si>
  <si>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</si>
  <si>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</si>
  <si>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</si>
  <si>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</si>
  <si>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</si>
  <si>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</si>
  <si>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</si>
  <si>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</si>
  <si>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</si>
  <si>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</si>
  <si>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</si>
  <si>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</si>
  <si>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</si>
  <si>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</si>
  <si>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</si>
  <si>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</si>
  <si>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</si>
  <si>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</si>
  <si>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</si>
  <si>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</si>
  <si>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</si>
  <si>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</si>
  <si>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</si>
  <si>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</si>
  <si>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</si>
  <si>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</si>
  <si>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</si>
  <si>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</si>
  <si>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</si>
  <si>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</si>
  <si>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</si>
  <si>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</si>
  <si>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</si>
  <si>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</si>
  <si>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</si>
  <si>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</si>
  <si>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</si>
  <si>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</si>
  <si>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</si>
  <si>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</si>
  <si>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</si>
  <si>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</si>
  <si>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</si>
  <si>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</si>
  <si>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</si>
  <si>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</si>
  <si>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</si>
  <si>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</si>
  <si>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</si>
  <si>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</si>
  <si>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</si>
  <si>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</si>
  <si>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</si>
  <si>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</si>
  <si>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</si>
  <si>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</si>
  <si>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</si>
  <si>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</si>
  <si>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</si>
  <si>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</si>
  <si>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</si>
  <si>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</si>
  <si>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</si>
  <si>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</si>
  <si>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</si>
  <si>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</si>
  <si>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</si>
  <si>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</si>
  <si>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</si>
  <si>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</si>
  <si>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</si>
  <si>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</si>
  <si>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</si>
  <si>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</si>
  <si>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</si>
  <si>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</si>
  <si>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</si>
  <si>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</si>
  <si>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</si>
  <si>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</si>
  <si>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</si>
  <si>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</si>
  <si>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</si>
  <si>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</si>
  <si>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</si>
  <si>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</si>
  <si>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</si>
  <si>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</si>
  <si>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</si>
  <si>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</si>
  <si>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</si>
  <si>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</si>
  <si>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</si>
  <si>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</si>
  <si>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</si>
  <si>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</si>
  <si>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</si>
  <si>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</si>
  <si>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</si>
  <si>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</si>
  <si>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</si>
  <si>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</si>
  <si>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</si>
  <si>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</si>
  <si>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</si>
  <si>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</si>
  <si>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</si>
  <si>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</si>
  <si>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</si>
  <si>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</si>
  <si>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</si>
  <si>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</si>
  <si>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</si>
  <si>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</si>
  <si>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</si>
  <si>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</si>
  <si>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</si>
  <si>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</si>
  <si>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</si>
  <si>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</si>
  <si>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</si>
  <si>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</si>
  <si>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</si>
  <si>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</si>
  <si>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</si>
  <si>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</si>
  <si>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</si>
  <si>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</si>
  <si>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</si>
  <si>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</si>
  <si>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</si>
  <si>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</si>
  <si>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</si>
  <si>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</si>
  <si>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</si>
  <si>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</si>
  <si>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</si>
  <si>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</si>
  <si>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</si>
  <si>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</si>
  <si>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</si>
  <si>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</si>
  <si>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</si>
  <si>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</si>
  <si>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</si>
  <si>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</si>
  <si>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</si>
  <si>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</si>
  <si>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</si>
  <si>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</si>
  <si>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</si>
  <si>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</si>
  <si>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</si>
  <si>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</si>
  <si>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</si>
  <si>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</si>
  <si>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</si>
  <si>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</si>
  <si>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</si>
  <si>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</si>
  <si>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</si>
  <si>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</si>
  <si>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</si>
  <si>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</si>
  <si>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</si>
  <si>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</si>
  <si>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</si>
  <si>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</si>
  <si>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</si>
  <si>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</si>
  <si>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</si>
  <si>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</si>
  <si>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</si>
  <si>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</si>
  <si>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</si>
  <si>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</si>
  <si>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</si>
  <si>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</si>
  <si>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</si>
  <si>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</si>
  <si>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</si>
  <si>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</si>
  <si>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</si>
  <si>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</si>
  <si>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</si>
  <si>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</si>
  <si>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</si>
  <si>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</si>
  <si>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</si>
  <si>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</si>
  <si>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</si>
  <si>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</si>
  <si>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</si>
  <si>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</si>
  <si>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</si>
  <si>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</si>
  <si>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</si>
  <si>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</si>
  <si>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</si>
  <si>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</si>
  <si>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</si>
  <si>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</si>
  <si>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</si>
  <si>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</si>
  <si>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</si>
  <si>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</si>
  <si>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</si>
  <si>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</si>
  <si>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</si>
  <si>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</si>
  <si>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</si>
  <si>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</si>
  <si>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</si>
  <si>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</si>
  <si>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</si>
  <si>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</si>
  <si>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</si>
  <si>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</si>
  <si>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</si>
  <si>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</si>
  <si>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</si>
  <si>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</si>
  <si>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</si>
  <si>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</si>
  <si>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</si>
  <si>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</si>
  <si>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</si>
  <si>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</si>
  <si>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</si>
  <si>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</si>
  <si>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</si>
  <si>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</si>
  <si>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</si>
  <si>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</si>
  <si>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</si>
  <si>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</si>
  <si>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</si>
  <si>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</si>
  <si>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</si>
  <si>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</si>
  <si>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</si>
  <si>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</si>
  <si>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</si>
  <si>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</si>
  <si>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</si>
  <si>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</si>
  <si>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</si>
  <si>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</si>
  <si>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</si>
  <si>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</si>
  <si>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</si>
  <si>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</si>
  <si>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</si>
  <si>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</si>
  <si>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</si>
  <si>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</si>
  <si>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</si>
  <si>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</si>
  <si>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</si>
  <si>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</si>
  <si>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</si>
  <si>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</si>
  <si>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</si>
  <si>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</si>
  <si>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</si>
  <si>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</si>
  <si>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</si>
  <si>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</si>
  <si>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</si>
  <si>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</si>
  <si>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</si>
  <si>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</si>
  <si>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</si>
  <si>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</si>
  <si>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</si>
  <si>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</si>
  <si>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</si>
  <si>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</si>
  <si>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</si>
  <si>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</si>
  <si>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</si>
  <si>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</si>
  <si>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</si>
  <si>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</si>
  <si>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</si>
  <si>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</si>
  <si>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</si>
  <si>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</si>
  <si>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</si>
  <si>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</si>
  <si>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</si>
  <si>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</si>
  <si>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</si>
  <si>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</si>
  <si>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</si>
  <si>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</si>
  <si>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</si>
  <si>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</si>
  <si>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</si>
  <si>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</si>
  <si>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</si>
  <si>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</si>
  <si>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</si>
  <si>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</si>
  <si>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</si>
  <si>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</si>
  <si>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</si>
  <si>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</si>
  <si>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</si>
  <si>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</si>
  <si>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</si>
  <si>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</si>
  <si>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</si>
  <si>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</si>
  <si>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</si>
  <si>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</si>
  <si>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</si>
  <si>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</si>
  <si>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</si>
  <si>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</si>
  <si>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</si>
  <si>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</si>
  <si>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</si>
  <si>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</si>
  <si>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</si>
  <si>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</si>
  <si>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</si>
  <si>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</si>
  <si>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</si>
  <si>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</si>
  <si>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</si>
  <si>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</si>
  <si>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</si>
  <si>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</si>
  <si>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</si>
  <si>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</si>
  <si>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</si>
  <si>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</si>
  <si>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</si>
  <si>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</si>
  <si>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</si>
  <si>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</si>
  <si>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</si>
  <si>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</si>
  <si>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</si>
  <si>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</si>
  <si>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</si>
  <si>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</si>
  <si>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</si>
  <si>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</si>
  <si>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</si>
  <si>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</si>
  <si>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</si>
  <si>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</si>
  <si>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</si>
  <si>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</si>
  <si>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</si>
  <si>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</si>
  <si>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</si>
  <si>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</si>
  <si>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</si>
  <si>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</si>
  <si>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</si>
  <si>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</si>
  <si>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</si>
  <si>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</si>
  <si>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</si>
  <si>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</si>
  <si>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</si>
  <si>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</si>
  <si>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</si>
  <si>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</si>
  <si>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</si>
  <si>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</si>
  <si>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</si>
  <si>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</si>
  <si>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</si>
  <si>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</si>
  <si>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</si>
  <si>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</si>
  <si>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</si>
  <si>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</si>
  <si>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</si>
  <si>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</si>
  <si>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</si>
  <si>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</si>
  <si>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</si>
  <si>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</si>
  <si>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</si>
  <si>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</si>
  <si>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</si>
  <si>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</si>
  <si>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</si>
  <si>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</si>
  <si>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</si>
  <si>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</si>
  <si>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</si>
  <si>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</si>
  <si>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</si>
  <si>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</si>
  <si>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</si>
  <si>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</si>
  <si>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</si>
  <si>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</si>
  <si>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</si>
  <si>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</si>
  <si>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</si>
  <si>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</si>
  <si>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</si>
  <si>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</si>
  <si>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</si>
  <si>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</si>
  <si>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</si>
  <si>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</si>
  <si>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</si>
  <si>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</si>
  <si>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</si>
  <si>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</si>
  <si>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</si>
  <si>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</si>
  <si>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</si>
  <si>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</si>
  <si>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</si>
  <si>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</si>
  <si>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</si>
  <si>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</si>
  <si>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</si>
  <si>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</si>
  <si>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</si>
  <si>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</si>
  <si>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</si>
  <si>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</si>
  <si>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</si>
  <si>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</si>
  <si>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</si>
  <si>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</si>
  <si>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</si>
  <si>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</si>
  <si>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</si>
  <si>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</si>
  <si>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</si>
  <si>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</si>
  <si>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</si>
  <si>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</si>
  <si>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</si>
  <si>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</si>
  <si>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</si>
  <si>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</si>
  <si>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</si>
  <si>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</si>
  <si>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</si>
  <si>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</si>
  <si>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</si>
  <si>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</si>
  <si>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</si>
  <si>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</si>
  <si>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</si>
  <si>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</si>
  <si>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</si>
  <si>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</si>
  <si>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</si>
  <si>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</si>
  <si>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</si>
  <si>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</si>
  <si>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</si>
  <si>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</si>
  <si>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</si>
  <si>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</si>
  <si>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</si>
  <si>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</si>
  <si>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</si>
  <si>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</si>
  <si>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</si>
  <si>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</si>
  <si>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</si>
  <si>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</si>
  <si>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</si>
  <si>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</si>
  <si>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</si>
  <si>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</si>
  <si>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</si>
  <si>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</si>
  <si>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</si>
  <si>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</si>
  <si>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</si>
  <si>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</si>
  <si>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</si>
  <si>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</si>
  <si>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</si>
  <si>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</si>
  <si>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</si>
  <si>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</si>
  <si>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</si>
  <si>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</si>
  <si>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</si>
  <si>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</si>
  <si>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</si>
  <si>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</si>
  <si>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</si>
  <si>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</si>
  <si>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</si>
  <si>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</si>
  <si>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</si>
  <si>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</si>
  <si>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</si>
  <si>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</si>
  <si>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</si>
  <si>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</si>
  <si>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</si>
  <si>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</si>
  <si>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</si>
  <si>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</si>
  <si>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</si>
  <si>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</si>
  <si>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</si>
  <si>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</si>
  <si>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</si>
  <si>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</si>
  <si>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</si>
  <si>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</si>
  <si>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</si>
  <si>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</si>
  <si>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</si>
  <si>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</si>
  <si>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</si>
  <si>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</si>
  <si>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</si>
  <si>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</si>
  <si>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</si>
  <si>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</si>
  <si>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</si>
  <si>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</si>
  <si>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</si>
  <si>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</si>
  <si>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</si>
  <si>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</si>
  <si>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</si>
  <si>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</si>
  <si>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</si>
  <si>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</si>
  <si>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</si>
  <si>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</si>
  <si>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</si>
  <si>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</si>
  <si>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</si>
  <si>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</si>
  <si>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</si>
  <si>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</si>
  <si>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</si>
  <si>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</si>
  <si>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</si>
  <si>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</si>
  <si>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</si>
  <si>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</si>
  <si>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</si>
  <si>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</si>
  <si>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</si>
  <si>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</si>
  <si>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</si>
  <si>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</si>
  <si>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</si>
  <si>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</si>
  <si>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</si>
  <si>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</si>
  <si>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</si>
  <si>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</si>
  <si>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</si>
  <si>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</si>
  <si>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</si>
  <si>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</si>
  <si>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</si>
  <si>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</si>
  <si>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</si>
  <si>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</si>
  <si>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</si>
  <si>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</si>
  <si>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</si>
  <si>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</si>
  <si>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</si>
  <si>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</si>
  <si>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</si>
  <si>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</si>
  <si>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</si>
  <si>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</si>
  <si>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</si>
  <si>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</si>
  <si>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</si>
  <si>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</si>
  <si>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</si>
  <si>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</si>
  <si>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</si>
  <si>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</si>
  <si>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</si>
  <si>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</si>
  <si>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</si>
  <si>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</si>
  <si>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</si>
  <si>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</si>
  <si>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</si>
  <si>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</si>
  <si>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</si>
  <si>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</si>
  <si>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</si>
  <si>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</si>
  <si>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</si>
  <si>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</si>
  <si>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</si>
  <si>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</si>
  <si>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</si>
  <si>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</si>
  <si>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</si>
  <si>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</si>
  <si>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</si>
  <si>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</si>
  <si>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</si>
  <si>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</si>
  <si>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</si>
  <si>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</si>
  <si>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</si>
  <si>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</si>
  <si>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</si>
  <si>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</si>
  <si>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</si>
  <si>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</si>
  <si>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</si>
  <si>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</si>
  <si>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</si>
  <si>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</si>
  <si>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</si>
  <si>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</si>
  <si>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</si>
  <si>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</si>
  <si>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</si>
  <si>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</si>
  <si>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</si>
  <si>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</si>
  <si>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</si>
  <si>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</si>
  <si>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</si>
  <si>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</si>
  <si>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</si>
  <si>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</si>
  <si>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</si>
  <si>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</si>
  <si>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</si>
  <si>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</si>
  <si>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</si>
  <si>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</si>
  <si>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</si>
  <si>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</si>
  <si>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</si>
  <si>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</si>
  <si>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</si>
  <si>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</si>
  <si>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</si>
  <si>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</si>
  <si>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</si>
  <si>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</si>
  <si>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</si>
  <si>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</si>
  <si>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</si>
  <si>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</si>
  <si>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</si>
  <si>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</si>
  <si>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</si>
  <si>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</si>
  <si>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</si>
  <si>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</si>
  <si>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</si>
  <si>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</si>
  <si>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</si>
  <si>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</si>
  <si>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</si>
  <si>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</si>
  <si>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</si>
  <si>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</si>
  <si>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</si>
  <si>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</si>
  <si>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</si>
  <si>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</si>
  <si>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</si>
  <si>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</si>
  <si>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</si>
  <si>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</si>
  <si>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</si>
  <si>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</si>
  <si>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</si>
  <si>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</si>
  <si>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</si>
  <si>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</si>
  <si>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</si>
  <si>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</si>
  <si>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</si>
  <si>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</si>
  <si>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</si>
  <si>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</si>
  <si>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</si>
  <si>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</si>
  <si>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</si>
  <si>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</si>
  <si>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</si>
  <si>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</si>
  <si>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</si>
  <si>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</si>
  <si>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</si>
  <si>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</si>
  <si>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</si>
  <si>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</si>
  <si>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</si>
  <si>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</si>
  <si>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</si>
  <si>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</si>
  <si>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</si>
  <si>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</si>
  <si>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</si>
  <si>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</si>
  <si>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</si>
  <si>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</si>
  <si>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</si>
  <si>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</si>
  <si>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</si>
  <si>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</si>
  <si>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</si>
  <si>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</si>
  <si>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</si>
  <si>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</si>
  <si>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</si>
  <si>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</si>
  <si>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</si>
  <si>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</si>
  <si>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</si>
  <si>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</si>
  <si>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</si>
  <si>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</si>
  <si>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</si>
  <si>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</si>
  <si>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</si>
  <si>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</si>
  <si>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</si>
  <si>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</si>
  <si>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</si>
  <si>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</si>
  <si>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</si>
  <si>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</si>
  <si>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</si>
  <si>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</si>
  <si>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</si>
  <si>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</si>
  <si>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</si>
  <si>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</si>
  <si>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</si>
  <si>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</si>
  <si>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</si>
  <si>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</si>
  <si>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</si>
  <si>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</si>
  <si>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</si>
  <si>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</si>
  <si>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</si>
  <si>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</si>
  <si>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</si>
  <si>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</si>
  <si>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</si>
  <si>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</si>
  <si>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</si>
  <si>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</si>
  <si>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</si>
  <si>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</si>
  <si>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</si>
  <si>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</si>
  <si>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</si>
  <si>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</si>
  <si>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</si>
  <si>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</si>
  <si>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</si>
  <si>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</si>
  <si>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</si>
  <si>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</si>
  <si>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</si>
  <si>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</si>
  <si>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</si>
  <si>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</si>
  <si>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</si>
  <si>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</si>
  <si>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</si>
  <si>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</si>
  <si>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</si>
  <si>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</si>
  <si>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</si>
  <si>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</si>
  <si>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</si>
  <si>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</si>
  <si>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</si>
  <si>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</si>
  <si>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</si>
  <si>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</si>
  <si>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</si>
  <si>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</si>
  <si>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</si>
  <si>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</si>
  <si>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</si>
  <si>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</si>
  <si>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</si>
  <si>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</si>
  <si>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</si>
  <si>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</si>
  <si>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</si>
  <si>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</si>
  <si>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</si>
  <si>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</si>
  <si>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</si>
  <si>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</si>
  <si>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</si>
  <si>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</si>
  <si>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</si>
  <si>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</si>
  <si>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</si>
  <si>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</si>
  <si>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</si>
  <si>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</si>
  <si>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</si>
  <si>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</si>
  <si>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</si>
  <si>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</si>
  <si>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</si>
  <si>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</si>
  <si>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</si>
  <si>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</si>
  <si>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</si>
  <si>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</si>
  <si>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</si>
  <si>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</si>
  <si>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</si>
  <si>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</si>
  <si>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</si>
  <si>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</si>
  <si>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</si>
  <si>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</si>
  <si>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</si>
  <si>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</si>
  <si>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</si>
  <si>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</si>
  <si>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</si>
  <si>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</si>
  <si>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</si>
  <si>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</si>
  <si>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</si>
  <si>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</si>
  <si>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</si>
  <si>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</si>
  <si>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</si>
  <si>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</si>
  <si>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</si>
  <si>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</si>
  <si>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</si>
  <si>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</si>
  <si>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</si>
  <si>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</si>
  <si>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</si>
  <si>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</si>
  <si>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</si>
  <si>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</si>
  <si>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</si>
  <si>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</si>
  <si>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</si>
  <si>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</si>
  <si>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</si>
  <si>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</si>
  <si>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</si>
  <si>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</si>
  <si>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</si>
  <si>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</si>
  <si>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</si>
  <si>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</si>
  <si>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</si>
  <si>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</si>
  <si>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</si>
  <si>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</si>
  <si>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</si>
  <si>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</si>
  <si>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</si>
  <si>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</si>
  <si>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</si>
  <si>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</si>
  <si>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</si>
  <si>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</si>
  <si>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</si>
  <si>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</si>
  <si>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</si>
  <si>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</si>
  <si>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</si>
  <si>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</si>
  <si>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</si>
  <si>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</si>
  <si>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</si>
  <si>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</si>
  <si>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</si>
  <si>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</si>
  <si>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</si>
  <si>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</si>
  <si>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</si>
  <si>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</si>
  <si>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</si>
  <si>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</si>
  <si>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</si>
  <si>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</si>
  <si>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</si>
  <si>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</si>
  <si>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</si>
  <si>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</si>
  <si>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</si>
  <si>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</si>
  <si>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</si>
  <si>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</si>
  <si>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</si>
  <si>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</si>
  <si>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</si>
  <si>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</si>
  <si>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</si>
  <si>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</si>
  <si>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</si>
  <si>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</si>
  <si>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</si>
  <si>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</si>
  <si>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</si>
  <si>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</si>
  <si>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</si>
  <si>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</si>
  <si>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</si>
  <si>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</si>
  <si>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</si>
  <si>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</si>
  <si>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</si>
  <si>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</si>
  <si>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</si>
  <si>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</si>
  <si>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</si>
  <si>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</si>
  <si>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</si>
  <si>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</si>
  <si>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</si>
  <si>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</si>
  <si>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</si>
  <si>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</si>
  <si>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</si>
  <si>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</si>
  <si>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</si>
  <si>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</si>
  <si>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</si>
  <si>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</si>
  <si>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</si>
  <si>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</si>
  <si>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</si>
  <si>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</si>
  <si>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</si>
  <si>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</si>
  <si>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</si>
  <si>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</si>
  <si>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</si>
  <si>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</si>
  <si>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</si>
  <si>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</si>
  <si>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</si>
  <si>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</si>
  <si>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</si>
  <si>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</si>
  <si>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</si>
  <si>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</si>
  <si>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</si>
  <si>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</si>
  <si>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</si>
  <si>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</si>
  <si>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</si>
  <si>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</si>
  <si>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</si>
  <si>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</si>
  <si>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</si>
  <si>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</si>
  <si>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</si>
  <si>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</si>
  <si>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</si>
  <si>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</si>
  <si>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</si>
  <si>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</si>
  <si>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</si>
  <si>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</si>
  <si>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</si>
  <si>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</si>
  <si>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</si>
  <si>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</si>
  <si>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</si>
  <si>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</si>
  <si>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</si>
  <si>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</si>
  <si>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</si>
  <si>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</si>
  <si>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</si>
  <si>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</si>
  <si>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</si>
  <si>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</si>
  <si>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</si>
  <si>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</si>
  <si>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</si>
  <si>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</si>
  <si>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</si>
  <si>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</si>
  <si>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</si>
  <si>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</si>
  <si>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</si>
  <si>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</si>
  <si>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</si>
  <si>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</si>
  <si>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</si>
  <si>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</si>
  <si>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</si>
  <si>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</si>
  <si>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</si>
  <si>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</si>
  <si>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</si>
  <si>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</si>
  <si>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</si>
  <si>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</si>
  <si>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</si>
  <si>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</si>
  <si>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</si>
  <si>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</si>
  <si>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</si>
  <si>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</si>
  <si>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</si>
  <si>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</si>
  <si>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</si>
  <si>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</si>
  <si>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</si>
  <si>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</si>
  <si>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</si>
  <si>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</si>
  <si>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</si>
  <si>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</si>
  <si>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</si>
  <si>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</si>
  <si>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</si>
  <si>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</si>
  <si>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</si>
  <si>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</si>
  <si>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</si>
  <si>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</si>
  <si>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</si>
  <si>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</si>
  <si>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</si>
  <si>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</si>
  <si>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</si>
  <si>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</si>
  <si>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</si>
  <si>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</si>
  <si>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</si>
  <si>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</si>
  <si>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</si>
  <si>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</si>
  <si>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</si>
  <si>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</si>
  <si>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</si>
  <si>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</si>
  <si>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</si>
  <si>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</si>
  <si>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</si>
  <si>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</si>
  <si>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</si>
  <si>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</si>
  <si>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</si>
  <si>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</si>
  <si>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</si>
  <si>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</si>
  <si>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</si>
  <si>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</si>
  <si>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</si>
  <si>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</si>
  <si>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</si>
  <si>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</si>
  <si>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</si>
  <si>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</si>
  <si>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</si>
  <si>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</si>
  <si>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</si>
  <si>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</si>
  <si>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</si>
  <si>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</si>
  <si>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</si>
  <si>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</si>
  <si>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</si>
  <si>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</si>
  <si>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</si>
  <si>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</si>
  <si>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</si>
  <si>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</si>
  <si>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</si>
  <si>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</si>
  <si>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</si>
  <si>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</si>
  <si>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</si>
  <si>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</si>
  <si>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</si>
  <si>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</si>
  <si>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</si>
  <si>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</si>
  <si>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</si>
  <si>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</si>
  <si>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</si>
  <si>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</si>
  <si>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</si>
  <si>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</si>
  <si>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</si>
  <si>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</si>
  <si>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</si>
  <si>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</si>
  <si>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</si>
  <si>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</si>
  <si>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</si>
  <si>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</si>
  <si>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</si>
  <si>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</si>
  <si>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</si>
  <si>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</si>
  <si>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</si>
  <si>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</si>
  <si>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</si>
  <si>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</si>
  <si>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</si>
  <si>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</si>
  <si>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</si>
  <si>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</si>
  <si>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</si>
  <si>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</si>
  <si>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</si>
  <si>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</si>
  <si>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</si>
  <si>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</si>
  <si>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</si>
  <si>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</si>
  <si>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</si>
  <si>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</si>
  <si>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</si>
  <si>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</si>
  <si>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</si>
  <si>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</si>
  <si>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</si>
  <si>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</si>
  <si>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</si>
  <si>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</si>
  <si>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</si>
  <si>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</si>
  <si>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</si>
  <si>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</si>
  <si>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</si>
  <si>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</si>
  <si>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</si>
  <si>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</si>
  <si>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</si>
  <si>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</si>
  <si>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</si>
  <si>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</si>
  <si>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</si>
  <si>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</si>
  <si>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</si>
  <si>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</si>
  <si>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</si>
  <si>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</si>
  <si>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</si>
  <si>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</si>
  <si>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</si>
  <si>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</si>
  <si>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</si>
  <si>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</si>
  <si>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</si>
  <si>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</si>
  <si>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</si>
  <si>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</si>
  <si>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</si>
  <si>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</si>
  <si>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</si>
  <si>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</si>
  <si>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</si>
  <si>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</si>
  <si>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</si>
  <si>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</si>
  <si>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</si>
  <si>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</si>
  <si>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</si>
  <si>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</si>
  <si>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</si>
  <si>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</si>
  <si>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</si>
  <si>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</si>
  <si>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</si>
  <si>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</si>
  <si>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</si>
  <si>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</si>
  <si>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</si>
  <si>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</si>
  <si>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</si>
  <si>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</si>
  <si>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</si>
  <si>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</si>
  <si>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</si>
  <si>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</si>
  <si>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</si>
  <si>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</si>
  <si>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</si>
  <si>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</si>
  <si>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</si>
  <si>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</si>
  <si>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</si>
  <si>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</si>
  <si>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</si>
  <si>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</si>
  <si>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</si>
  <si>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</si>
  <si>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</si>
  <si>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</si>
  <si>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</si>
  <si>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</si>
  <si>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</si>
  <si>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</si>
  <si>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</si>
  <si>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</si>
  <si>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</si>
  <si>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</si>
  <si>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</si>
  <si>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</si>
  <si>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</si>
  <si>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</si>
  <si>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</si>
  <si>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</si>
  <si>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</si>
  <si>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</si>
  <si>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</si>
  <si>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</si>
  <si>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</si>
  <si>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</si>
  <si>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</si>
  <si>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</si>
  <si>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</si>
  <si>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</si>
  <si>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</si>
  <si>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</si>
  <si>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</si>
  <si>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</si>
  <si>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</si>
  <si>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</si>
  <si>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</si>
  <si>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</si>
  <si>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</si>
  <si>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</si>
  <si>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</si>
  <si>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</si>
  <si>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</si>
  <si>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</si>
  <si>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</si>
  <si>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</si>
  <si>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</si>
  <si>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</si>
  <si>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</si>
  <si>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</si>
  <si>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</si>
  <si>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</si>
  <si>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</si>
  <si>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</si>
  <si>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</si>
  <si>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</si>
  <si>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</si>
  <si>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</si>
  <si>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</si>
  <si>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</si>
  <si>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</si>
  <si>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</si>
  <si>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</si>
  <si>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</si>
  <si>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</si>
  <si>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</si>
  <si>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</si>
  <si>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</si>
  <si>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</si>
  <si>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</si>
  <si>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</si>
  <si>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</si>
  <si>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</si>
  <si>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</si>
  <si>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</si>
  <si>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</si>
  <si>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</si>
  <si>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</si>
  <si>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</si>
  <si>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</si>
  <si>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</si>
  <si>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</si>
  <si>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</si>
  <si>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</si>
  <si>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</si>
  <si>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</si>
  <si>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</si>
  <si>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</si>
  <si>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</si>
  <si>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</si>
  <si>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</si>
  <si>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</si>
  <si>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</si>
  <si>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</si>
  <si>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</si>
  <si>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</si>
  <si>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2021-13-20000024.0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</si>
</sst>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8" zoomScaleNormal="78" zoomScaleSheetLayoutView="40" zoomScalePageLayoutView="40" workbookViewId="0">
      <selection activeCell="J27" sqref="J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2720</v>
      </c>
      <c r="D15" s="35"/>
      <c r="E15" s="35"/>
      <c r="F15" s="5"/>
      <c r="G15" s="32" t="s">
        <v>1168</v>
      </c>
      <c r="H15" s="103" t="s">
        <v>208</v>
      </c>
      <c r="I15" s="32" t="s">
        <v>2624</v>
      </c>
      <c r="J15" s="108" t="s">
        <v>2626</v>
      </c>
      <c r="L15" s="223" t="s">
        <v>8</v>
      </c>
      <c r="M15" s="223"/>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2"/>
      <c r="I20" s="148" t="s">
        <v>208</v>
      </c>
      <c r="J20" s="149" t="s">
        <v>223</v>
      </c>
      <c r="K20" s="148">
        <v>1614299377</v>
      </c>
      <c r="L20" s="149">
        <v>44193</v>
      </c>
      <c r="M20" s="149">
        <v>44561</v>
      </c>
      <c r="N20" s="132">
        <f>+(M20-L20)/30</f>
        <v>12.266666666666667</v>
      </c>
      <c r="O20" s="135"/>
      <c r="U20" s="131"/>
      <c r="V20" s="105">
        <f ca="1">NOW()</f>
        <v>44193.305493287036</v>
      </c>
      <c r="W20" s="105">
        <f ca="1">NOW()</f>
        <v>44193.305493287036</v>
      </c>
    </row>
    <row r="21" spans="1:23" ht="30" customHeight="1" outlineLevel="1" x14ac:dyDescent="0.25">
      <c r="A21" s="9"/>
      <c r="B21" s="71"/>
      <c r="C21" s="5"/>
      <c r="D21" s="5"/>
      <c r="E21" s="5"/>
      <c r="F21" s="5"/>
      <c r="G21" s="5"/>
      <c r="H21" s="70"/>
      <c r="I21" s="149" t="s">
        <v>208</v>
      </c>
      <c r="J21" s="149" t="s">
        <v>241</v>
      </c>
      <c r="K21" s="148">
        <v>1614299377</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8" t="s">
        <v>208</v>
      </c>
      <c r="J22" s="149" t="s">
        <v>220</v>
      </c>
      <c r="K22" s="148">
        <v>1614299377</v>
      </c>
      <c r="L22" s="149">
        <v>44193</v>
      </c>
      <c r="M22" s="149">
        <v>44561</v>
      </c>
      <c r="N22" s="133">
        <f t="shared" ref="N22:N33" si="1">+(M22-L22)/30</f>
        <v>12.266666666666667</v>
      </c>
      <c r="O22" s="136"/>
    </row>
    <row r="23" spans="1:23" ht="30" customHeight="1" outlineLevel="1" x14ac:dyDescent="0.25">
      <c r="A23" s="9"/>
      <c r="B23" s="101"/>
      <c r="C23" s="21"/>
      <c r="D23" s="21"/>
      <c r="E23" s="21"/>
      <c r="F23" s="5"/>
      <c r="G23" s="5"/>
      <c r="H23" s="70"/>
      <c r="I23" s="148" t="s">
        <v>208</v>
      </c>
      <c r="J23" s="149" t="s">
        <v>239</v>
      </c>
      <c r="K23" s="148">
        <v>1614299377</v>
      </c>
      <c r="L23" s="149">
        <v>44193</v>
      </c>
      <c r="M23" s="149">
        <v>44561</v>
      </c>
      <c r="N23" s="133">
        <f t="shared" si="1"/>
        <v>12.266666666666667</v>
      </c>
      <c r="O23" s="136"/>
      <c r="Q23" s="104"/>
      <c r="R23" s="55"/>
      <c r="S23" s="105"/>
      <c r="T23" s="105"/>
    </row>
    <row r="24" spans="1:23" ht="30" customHeight="1" outlineLevel="1" x14ac:dyDescent="0.25">
      <c r="A24" s="9"/>
      <c r="B24" s="101"/>
      <c r="C24" s="21"/>
      <c r="D24" s="21"/>
      <c r="E24" s="21"/>
      <c r="F24" s="5"/>
      <c r="G24" s="5"/>
      <c r="H24" s="70"/>
      <c r="I24" s="148" t="s">
        <v>208</v>
      </c>
      <c r="J24" s="149" t="s">
        <v>254</v>
      </c>
      <c r="K24" s="148">
        <v>1614299377</v>
      </c>
      <c r="L24" s="149">
        <v>44193</v>
      </c>
      <c r="M24" s="149">
        <v>44561</v>
      </c>
      <c r="N24" s="133">
        <f t="shared" si="1"/>
        <v>12.266666666666667</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8"/>
      <c r="J26" s="149"/>
      <c r="K26" s="148"/>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237" t="str">
        <f>VLOOKUP(B20,EAS!A2:B1439,2,0)</f>
        <v>FUNDACION PARA EL DESARROLLO INTEGRAL SOSTENIBLE ENERGIA VITAL</v>
      </c>
      <c r="C38" s="237"/>
      <c r="D38" s="237"/>
      <c r="E38" s="237"/>
      <c r="F38" s="237"/>
      <c r="G38" s="5"/>
      <c r="H38" s="129"/>
      <c r="I38" s="246" t="s">
        <v>7</v>
      </c>
      <c r="J38" s="246"/>
      <c r="K38" s="246"/>
      <c r="L38" s="246"/>
      <c r="M38" s="246"/>
      <c r="N38" s="246"/>
      <c r="O38" s="130"/>
    </row>
    <row r="39" spans="1:16" ht="42.95" customHeight="1" thickBot="1" x14ac:dyDescent="0.3">
      <c r="A39" s="10"/>
      <c r="B39" s="11"/>
      <c r="C39" s="11"/>
      <c r="D39" s="11"/>
      <c r="E39" s="11"/>
      <c r="F39" s="11"/>
      <c r="G39" s="11"/>
      <c r="H39" s="10"/>
      <c r="I39" s="232" t="s">
        <v>2719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242144906.54999998</v>
      </c>
      <c r="F185" s="92"/>
      <c r="G185" s="93"/>
      <c r="H185" s="88"/>
      <c r="I185" s="90" t="s">
        <v>2627</v>
      </c>
      <c r="J185" s="162">
        <f>+SUM(M179:M183)</f>
        <v>0.02</v>
      </c>
      <c r="K185" s="235" t="s">
        <v>2628</v>
      </c>
      <c r="L185" s="235"/>
      <c r="M185" s="94">
        <f>+J185*(SUM(K20:K35))</f>
        <v>161429937.70000002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4" t="s">
        <v>2636</v>
      </c>
      <c r="C192" s="19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2020-12-28T12:20:04Z</cp:lastPrinted>
  <dcterms:created xsi:type="dcterms:W3CDTF">2020-10-14T21:57:42Z</dcterms:created>
  <dcterms:modified xsi:type="dcterms:W3CDTF">2020-12-28T12:20:23Z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