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<sst xmlns="http://schemas.openxmlformats.org/spreadsheetml/2006/main" count="3170" uniqueCount="2712">
  <si>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</si>
  <si>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</si>
  <si>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</si>
  <si>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</si>
  <si>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</si>
  <si>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</si>
  <si>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</si>
  <si>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</si>
  <si>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</si>
  <si>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</si>
  <si>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</si>
  <si>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</si>
  <si>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</si>
  <si>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</si>
  <si>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</si>
  <si>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</si>
  <si>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</si>
  <si>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</si>
  <si>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</si>
  <si>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</si>
  <si>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</si>
  <si>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</si>
  <si>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</si>
  <si>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</si>
  <si>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</si>
  <si>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</si>
  <si>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</si>
  <si>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</si>
  <si>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</si>
  <si>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</si>
  <si>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</si>
  <si>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</si>
  <si>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</si>
  <si>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</si>
  <si>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</si>
  <si>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</si>
  <si>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</si>
  <si>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</si>
  <si>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</si>
  <si>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</si>
  <si>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</si>
  <si>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</si>
  <si>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</si>
  <si>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</si>
  <si>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</si>
  <si>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</si>
  <si>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</si>
  <si>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</si>
  <si>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</si>
  <si>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</si>
  <si>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</si>
  <si>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</si>
  <si>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</si>
  <si>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</si>
  <si>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</si>
  <si>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</si>
  <si>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</si>
  <si>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</si>
  <si>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</si>
  <si>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</si>
  <si>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</si>
  <si>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</si>
  <si>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</si>
  <si>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</si>
  <si>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</si>
  <si>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</si>
  <si>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</si>
  <si>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</si>
  <si>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</si>
  <si>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</si>
  <si>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</si>
  <si>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</si>
  <si>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</si>
  <si>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</si>
  <si>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</si>
  <si>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</si>
  <si>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</si>
  <si>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</si>
  <si>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</si>
  <si>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</si>
  <si>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</si>
  <si>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</si>
  <si>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</si>
  <si>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</si>
  <si>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</si>
  <si>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</si>
  <si>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</si>
  <si>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</si>
  <si>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</si>
  <si>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</si>
  <si>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</si>
  <si>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</si>
  <si>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</si>
  <si>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</si>
  <si>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</si>
  <si>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</si>
  <si>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</si>
  <si>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</si>
  <si>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</si>
  <si>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</si>
  <si>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</si>
  <si>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</si>
  <si>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</si>
  <si>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</si>
  <si>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</si>
  <si>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</si>
  <si>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</si>
  <si>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</si>
  <si>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</si>
  <si>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</si>
  <si>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</si>
  <si>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</si>
  <si>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</si>
  <si>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</si>
  <si>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</si>
  <si>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</si>
  <si>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</si>
  <si>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</si>
  <si>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</si>
  <si>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</si>
  <si>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</si>
  <si>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</si>
  <si>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</si>
  <si>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</si>
  <si>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</si>
  <si>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</si>
  <si>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</si>
  <si>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</si>
  <si>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</si>
  <si>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</si>
  <si>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</si>
  <si>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</si>
  <si>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</si>
  <si>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</si>
  <si>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</si>
  <si>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</si>
  <si>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</si>
  <si>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</si>
  <si>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</si>
  <si>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</si>
  <si>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</si>
  <si>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</si>
  <si>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</si>
  <si>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</si>
  <si>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</si>
  <si>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</si>
  <si>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</si>
  <si>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</si>
  <si>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</si>
  <si>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</si>
  <si>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</si>
  <si>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</si>
  <si>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</si>
  <si>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</si>
  <si>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</si>
  <si>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</si>
  <si>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</si>
  <si>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</si>
  <si>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</si>
  <si>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</si>
  <si>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</si>
  <si>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</si>
  <si>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</si>
  <si>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</si>
  <si>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</si>
  <si>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</si>
  <si>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</si>
  <si>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</si>
  <si>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</si>
  <si>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</si>
  <si>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</si>
  <si>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</si>
  <si>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</si>
  <si>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</si>
  <si>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</si>
  <si>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</si>
  <si>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</si>
  <si>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</si>
  <si>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</si>
  <si>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</si>
  <si>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</si>
  <si>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</si>
  <si>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</si>
  <si>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</si>
  <si>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</si>
  <si>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</si>
  <si>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</si>
  <si>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</si>
  <si>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</si>
  <si>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</si>
  <si>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</si>
  <si>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</si>
  <si>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</si>
  <si>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</si>
  <si>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</si>
  <si>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</si>
  <si>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</si>
  <si>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</si>
  <si>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</si>
  <si>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</si>
  <si>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</si>
  <si>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</si>
  <si>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</si>
  <si>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</si>
  <si>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</si>
  <si>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</si>
  <si>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</si>
  <si>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</si>
  <si>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</si>
  <si>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</si>
  <si>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</si>
  <si>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</si>
  <si>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</si>
  <si>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</si>
  <si>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</si>
  <si>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</si>
  <si>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</si>
  <si>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</si>
  <si>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</si>
  <si>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</si>
  <si>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</si>
  <si>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</si>
  <si>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</si>
  <si>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</si>
  <si>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</si>
  <si>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</si>
  <si>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</si>
  <si>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</si>
  <si>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</si>
  <si>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</si>
  <si>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</si>
  <si>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</si>
  <si>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</si>
  <si>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</si>
  <si>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</si>
  <si>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</si>
  <si>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</si>
  <si>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</si>
  <si>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</si>
  <si>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</si>
  <si>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</si>
  <si>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</si>
  <si>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</si>
  <si>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</si>
  <si>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</si>
  <si>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</si>
  <si>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</si>
  <si>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</si>
  <si>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</si>
  <si>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</si>
  <si>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</si>
  <si>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</si>
  <si>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</si>
  <si>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</si>
  <si>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</si>
  <si>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</si>
  <si>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</si>
  <si>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</si>
  <si>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</si>
  <si>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</si>
  <si>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</si>
  <si>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</si>
  <si>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</si>
  <si>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</si>
  <si>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</si>
  <si>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</si>
  <si>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</si>
  <si>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</si>
  <si>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</si>
  <si>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</si>
  <si>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</si>
  <si>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</si>
  <si>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</si>
  <si>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</si>
  <si>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</si>
  <si>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</si>
  <si>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</si>
  <si>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</si>
  <si>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</si>
  <si>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</si>
  <si>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</si>
  <si>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</si>
  <si>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</si>
  <si>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</si>
  <si>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</si>
  <si>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</si>
  <si>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</si>
  <si>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</si>
  <si>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</si>
  <si>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</si>
  <si>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</si>
  <si>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</si>
  <si>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</si>
  <si>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</si>
  <si>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</si>
  <si>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</si>
  <si>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</si>
  <si>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</si>
  <si>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</si>
  <si>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</si>
  <si>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</si>
  <si>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</si>
  <si>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</si>
  <si>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</si>
  <si>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</si>
  <si>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</si>
  <si>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</si>
  <si>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</si>
  <si>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</si>
  <si>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</si>
  <si>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</si>
  <si>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</si>
  <si>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</si>
  <si>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</si>
  <si>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</si>
  <si>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</si>
  <si>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</si>
  <si>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</si>
  <si>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</si>
  <si>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</si>
  <si>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</si>
  <si>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</si>
  <si>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</si>
  <si>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</si>
  <si>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</si>
  <si>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</si>
  <si>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</si>
  <si>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</si>
  <si>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</si>
  <si>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</si>
  <si>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</si>
  <si>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</si>
  <si>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</si>
  <si>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</si>
  <si>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</si>
  <si>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</si>
  <si>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</si>
  <si>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</si>
  <si>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</si>
  <si>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</si>
  <si>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</si>
  <si>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</si>
  <si>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</si>
  <si>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</si>
  <si>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</si>
  <si>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</si>
  <si>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</si>
  <si>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</si>
  <si>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</si>
  <si>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</si>
  <si>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</si>
  <si>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</si>
  <si>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</si>
  <si>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</si>
  <si>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</si>
  <si>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</si>
  <si>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</si>
  <si>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</si>
  <si>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</si>
  <si>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</si>
  <si>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</si>
  <si>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</si>
  <si>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</si>
  <si>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</si>
  <si>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</si>
  <si>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</si>
  <si>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</si>
  <si>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</si>
  <si>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</si>
  <si>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</si>
  <si>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</si>
  <si>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</si>
  <si>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</si>
  <si>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</si>
  <si>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</si>
  <si>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</si>
  <si>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</si>
  <si>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</si>
  <si>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</si>
  <si>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</si>
  <si>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</si>
  <si>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</si>
  <si>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</si>
  <si>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</si>
  <si>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</si>
  <si>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</si>
  <si>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</si>
  <si>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</si>
  <si>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</si>
  <si>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</si>
  <si>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</si>
  <si>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</si>
  <si>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</si>
  <si>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</si>
  <si>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</si>
  <si>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</si>
  <si>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</si>
  <si>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</si>
  <si>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</si>
  <si>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</si>
  <si>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</si>
  <si>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</si>
  <si>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</si>
  <si>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</si>
  <si>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</si>
  <si>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</si>
  <si>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</si>
  <si>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</si>
  <si>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</si>
  <si>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</si>
  <si>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</si>
  <si>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</si>
  <si>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</si>
  <si>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</si>
  <si>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</si>
  <si>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</si>
  <si>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</si>
  <si>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</si>
  <si>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</si>
  <si>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</si>
  <si>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</si>
  <si>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</si>
  <si>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</si>
  <si>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</si>
  <si>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</si>
  <si>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</si>
  <si>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</si>
  <si>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</si>
  <si>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</si>
  <si>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</si>
  <si>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</si>
  <si>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</si>
  <si>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</si>
  <si>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</si>
  <si>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</si>
  <si>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</si>
  <si>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</si>
  <si>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</si>
  <si>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</si>
  <si>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</si>
  <si>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</si>
  <si>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</si>
  <si>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</si>
  <si>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</si>
  <si>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</si>
  <si>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</si>
  <si>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</si>
  <si>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</si>
  <si>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</si>
  <si>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</si>
  <si>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</si>
  <si>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</si>
  <si>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</si>
  <si>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</si>
  <si>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</si>
  <si>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</si>
  <si>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</si>
  <si>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</si>
  <si>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</si>
  <si>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</si>
  <si>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</si>
  <si>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</si>
  <si>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</si>
  <si>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</si>
  <si>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</si>
  <si>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</si>
  <si>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</si>
  <si>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</si>
  <si>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</si>
  <si>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</si>
  <si>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</si>
  <si>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</si>
  <si>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</si>
  <si>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</si>
  <si>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</si>
  <si>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</si>
  <si>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</si>
  <si>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</si>
  <si>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</si>
  <si>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</si>
  <si>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</si>
  <si>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</si>
  <si>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</si>
  <si>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</si>
  <si>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</si>
  <si>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</si>
  <si>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</si>
  <si>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</si>
  <si>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</si>
  <si>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</si>
  <si>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</si>
  <si>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</si>
  <si>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</si>
  <si>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</si>
  <si>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</si>
  <si>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</si>
  <si>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</si>
  <si>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</si>
  <si>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</si>
  <si>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</si>
  <si>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</si>
  <si>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</si>
  <si>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</si>
  <si>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</si>
  <si>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</si>
  <si>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</si>
  <si>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</si>
  <si>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</si>
  <si>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</si>
  <si>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</si>
  <si>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</si>
  <si>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</si>
  <si>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</si>
  <si>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</si>
  <si>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</si>
  <si>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</si>
  <si>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</si>
  <si>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</si>
  <si>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</si>
  <si>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</si>
  <si>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</si>
  <si>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</si>
  <si>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</si>
  <si>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</si>
  <si>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</si>
  <si>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</si>
  <si>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</si>
  <si>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</si>
  <si>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</si>
  <si>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</si>
  <si>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</si>
  <si>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</si>
  <si>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</si>
  <si>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</si>
  <si>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</si>
  <si>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</si>
  <si>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</si>
  <si>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</si>
  <si>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</si>
  <si>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</si>
  <si>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</si>
  <si>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</si>
  <si>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</si>
  <si>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</si>
  <si>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</si>
  <si>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</si>
  <si>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</si>
  <si>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</si>
  <si>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</si>
  <si>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</si>
  <si>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</si>
  <si>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</si>
  <si>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</si>
  <si>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</si>
  <si>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</si>
  <si>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</si>
  <si>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</si>
  <si>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</si>
  <si>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</si>
  <si>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</si>
  <si>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</si>
  <si>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</si>
  <si>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</si>
  <si>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</si>
  <si>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</si>
  <si>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</si>
  <si>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</si>
  <si>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</si>
  <si>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</si>
  <si>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</si>
  <si>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</si>
  <si>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</si>
  <si>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</si>
  <si>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</si>
  <si>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</si>
  <si>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</si>
  <si>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</si>
  <si>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</si>
  <si>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</si>
  <si>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</si>
  <si>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</si>
  <si>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</si>
  <si>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</si>
  <si>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</si>
  <si>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</si>
  <si>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</si>
  <si>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</si>
  <si>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</si>
  <si>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</si>
  <si>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</si>
  <si>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</si>
  <si>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</si>
  <si>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</si>
  <si>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</si>
  <si>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</si>
  <si>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</si>
  <si>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</si>
  <si>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</si>
  <si>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</si>
  <si>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</si>
  <si>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</si>
  <si>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</si>
  <si>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</si>
  <si>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</si>
  <si>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</si>
  <si>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</si>
  <si>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</si>
  <si>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</si>
  <si>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</si>
  <si>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</si>
  <si>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</si>
  <si>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</si>
  <si>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</si>
  <si>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</si>
  <si>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</si>
  <si>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</si>
  <si>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</si>
  <si>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</si>
  <si>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</si>
  <si>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</si>
  <si>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</si>
  <si>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</si>
  <si>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</si>
  <si>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</si>
  <si>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</si>
  <si>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</si>
  <si>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</si>
  <si>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</si>
  <si>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</si>
  <si>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</si>
  <si>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</si>
  <si>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</si>
  <si>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</si>
  <si>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</si>
  <si>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</si>
  <si>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</si>
  <si>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</si>
  <si>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</si>
  <si>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</si>
  <si>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</si>
  <si>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</si>
  <si>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</si>
  <si>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</si>
  <si>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</si>
  <si>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</si>
  <si>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</si>
  <si>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</si>
  <si>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</si>
  <si>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</si>
  <si>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</si>
  <si>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</si>
  <si>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</si>
  <si>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</si>
  <si>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</si>
  <si>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</si>
  <si>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</si>
  <si>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</si>
  <si>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</si>
  <si>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</si>
  <si>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</si>
  <si>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</si>
  <si>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</si>
  <si>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</si>
  <si>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</si>
  <si>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</si>
  <si>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</si>
  <si>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</si>
  <si>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</si>
  <si>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</si>
  <si>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</si>
  <si>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</si>
  <si>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</si>
  <si>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</si>
  <si>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</si>
  <si>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</si>
  <si>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</si>
  <si>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</si>
  <si>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</si>
  <si>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</si>
  <si>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</si>
  <si>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</si>
  <si>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</si>
  <si>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</si>
  <si>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</si>
  <si>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</si>
  <si>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</si>
  <si>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</si>
  <si>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</si>
  <si>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</si>
  <si>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</si>
  <si>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</si>
  <si>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</si>
  <si>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</si>
  <si>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</si>
  <si>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</si>
  <si>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</si>
  <si>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</si>
  <si>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</si>
  <si>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</si>
  <si>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</si>
  <si>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</si>
  <si>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</si>
  <si>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</si>
  <si>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</si>
  <si>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</si>
  <si>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</si>
  <si>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</si>
  <si>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</si>
  <si>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</si>
  <si>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</si>
  <si>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</si>
  <si>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</si>
  <si>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</si>
  <si>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</si>
  <si>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</si>
  <si>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</si>
  <si>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</si>
  <si>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</si>
  <si>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</si>
  <si>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</si>
  <si>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</si>
  <si>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</si>
  <si>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</si>
  <si>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</si>
  <si>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</si>
  <si>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</si>
  <si>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</si>
  <si>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</si>
  <si>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</si>
  <si>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</si>
  <si>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</si>
  <si>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</si>
  <si>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</si>
  <si>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</si>
  <si>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</si>
  <si>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</si>
  <si>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</si>
  <si>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</si>
  <si>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</si>
  <si>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</si>
  <si>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</si>
  <si>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</si>
  <si>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</si>
  <si>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</si>
  <si>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</si>
  <si>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</si>
  <si>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</si>
  <si>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</si>
  <si>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</si>
  <si>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</si>
  <si>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</si>
  <si>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</si>
  <si>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</si>
  <si>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</si>
  <si>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</si>
  <si>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</si>
  <si>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</si>
  <si>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</si>
  <si>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</si>
  <si>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</si>
  <si>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</si>
  <si>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</si>
  <si>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</si>
  <si>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</si>
  <si>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</si>
  <si>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</si>
  <si>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</si>
  <si>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</si>
  <si>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</si>
  <si>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</si>
  <si>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</si>
  <si>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</si>
  <si>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</si>
  <si>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</si>
  <si>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</si>
  <si>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</si>
  <si>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</si>
  <si>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</si>
  <si>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</si>
  <si>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</si>
  <si>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</si>
  <si>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</si>
  <si>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</si>
  <si>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</si>
  <si>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</si>
  <si>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</si>
  <si>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</si>
  <si>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</si>
  <si>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</si>
  <si>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</si>
  <si>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</si>
  <si>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</si>
  <si>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</si>
  <si>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</si>
  <si>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</si>
  <si>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</si>
  <si>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</si>
  <si>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</si>
  <si>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</si>
  <si>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</si>
  <si>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</si>
  <si>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</si>
  <si>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</si>
  <si>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</si>
  <si>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</si>
  <si>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</si>
  <si>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</si>
  <si>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</si>
  <si>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</si>
  <si>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</si>
  <si>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</si>
  <si>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</si>
  <si>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</si>
  <si>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</si>
  <si>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</si>
  <si>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</si>
  <si>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</si>
  <si>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</si>
  <si>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</si>
  <si>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</si>
  <si>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</si>
  <si>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</si>
  <si>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</si>
  <si>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</si>
  <si>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</si>
  <si>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</si>
  <si>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</si>
  <si>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</si>
  <si>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</si>
  <si>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</si>
  <si>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</si>
  <si>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</si>
  <si>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</si>
  <si>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</si>
  <si>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</si>
  <si>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</si>
  <si>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</si>
  <si>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</si>
  <si>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</si>
  <si>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</si>
  <si>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</si>
  <si>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</si>
  <si>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</si>
  <si>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</si>
  <si>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</si>
  <si>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</si>
  <si>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</si>
  <si>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</si>
  <si>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</si>
  <si>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</si>
  <si>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</si>
  <si>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</si>
  <si>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</si>
  <si>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</si>
  <si>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</si>
  <si>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</si>
  <si>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</si>
  <si>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</si>
  <si>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</si>
  <si>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</si>
  <si>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</si>
  <si>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</si>
  <si>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</si>
  <si>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</si>
  <si>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</si>
  <si>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</si>
  <si>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</si>
  <si>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</si>
  <si>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</si>
  <si>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</si>
  <si>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</si>
  <si>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</si>
  <si>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</si>
  <si>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</si>
  <si>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</si>
  <si>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</si>
  <si>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</si>
  <si>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</si>
  <si>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</si>
  <si>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</si>
  <si>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</si>
  <si>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</si>
  <si>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</si>
  <si>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</si>
  <si>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</si>
  <si>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</si>
  <si>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</si>
  <si>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</si>
  <si>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</si>
  <si>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</si>
  <si>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</si>
  <si>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</si>
  <si>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</si>
  <si>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</si>
  <si>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</si>
  <si>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</si>
  <si>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</si>
  <si>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</si>
  <si>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</si>
  <si>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</si>
  <si>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</si>
  <si>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</si>
  <si>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</si>
  <si>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</si>
  <si>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</si>
  <si>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</si>
  <si>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</si>
  <si>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</si>
  <si>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</si>
  <si>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</si>
  <si>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</si>
  <si>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</si>
  <si>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</si>
  <si>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</si>
  <si>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</si>
  <si>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</si>
  <si>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</si>
  <si>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</si>
  <si>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</si>
  <si>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</si>
  <si>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</si>
  <si>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</si>
  <si>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</si>
  <si>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</si>
  <si>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</si>
  <si>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</si>
  <si>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</si>
  <si>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</si>
  <si>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</si>
  <si>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</si>
  <si>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</si>
  <si>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</si>
  <si>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</si>
  <si>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</si>
  <si>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</si>
  <si>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</si>
  <si>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</si>
  <si>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</si>
  <si>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</si>
  <si>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</si>
  <si>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</si>
  <si>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</si>
  <si>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</si>
  <si>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</si>
  <si>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</si>
  <si>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</si>
  <si>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</si>
  <si>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</si>
  <si>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</si>
  <si>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</si>
  <si>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</si>
  <si>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</si>
  <si>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</si>
  <si>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</si>
  <si>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</si>
  <si>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</si>
  <si>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</si>
  <si>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</si>
  <si>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</si>
  <si>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</si>
  <si>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</si>
  <si>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</si>
  <si>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</si>
  <si>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</si>
  <si>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</si>
  <si>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</si>
  <si>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</si>
  <si>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</si>
  <si>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</si>
  <si>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</si>
  <si>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</si>
  <si>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</si>
  <si>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</si>
  <si>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</si>
  <si>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</si>
  <si>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</si>
  <si>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</si>
  <si>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</si>
  <si>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</si>
  <si>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</si>
  <si>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</si>
  <si>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</si>
  <si>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</si>
  <si>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</si>
  <si>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</si>
  <si>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</si>
  <si>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</si>
  <si>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</si>
  <si>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</si>
  <si>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</si>
  <si>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</si>
  <si>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</si>
  <si>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</si>
  <si>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</si>
  <si>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</si>
  <si>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</si>
  <si>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</si>
  <si>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</si>
  <si>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</si>
  <si>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</si>
  <si>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</si>
  <si>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</si>
  <si>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</si>
  <si>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</si>
  <si>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</si>
  <si>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</si>
  <si>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</si>
  <si>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</si>
  <si>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</si>
  <si>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</si>
  <si>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</si>
  <si>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</si>
  <si>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</si>
  <si>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</si>
  <si>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</si>
  <si>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</si>
  <si>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</si>
  <si>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</si>
  <si>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</si>
  <si>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</si>
  <si>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</si>
  <si>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</si>
  <si>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</si>
  <si>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</si>
  <si>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</si>
  <si>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</si>
  <si>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</si>
  <si>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</si>
  <si>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</si>
  <si>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</si>
  <si>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</si>
  <si>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</si>
  <si>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</si>
  <si>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</si>
  <si>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</si>
  <si>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</si>
  <si>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</si>
  <si>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</si>
  <si>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</si>
  <si>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</si>
  <si>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</si>
  <si>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</si>
  <si>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</si>
  <si>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</si>
  <si>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</si>
  <si>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</si>
  <si>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</si>
  <si>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</si>
  <si>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</si>
  <si>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</si>
  <si>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</si>
  <si>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</si>
  <si>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</si>
  <si>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</si>
  <si>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</si>
  <si>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</si>
  <si>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</si>
  <si>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</si>
  <si>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</si>
  <si>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</si>
  <si>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</si>
  <si>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</si>
  <si>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</si>
  <si>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</si>
  <si>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</si>
  <si>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</si>
  <si>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</si>
  <si>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</si>
  <si>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</si>
  <si>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</si>
  <si>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</si>
  <si>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</si>
  <si>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</si>
  <si>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</si>
  <si>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</si>
  <si>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</si>
  <si>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</si>
  <si>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</si>
  <si>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</si>
  <si>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</si>
  <si>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</si>
  <si>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</si>
  <si>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</si>
  <si>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</si>
  <si>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</si>
  <si>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</si>
  <si>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</si>
  <si>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</si>
  <si>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</si>
  <si>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</si>
  <si>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</si>
  <si>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</si>
  <si>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</si>
  <si>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</si>
  <si>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</si>
  <si>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</si>
  <si>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</si>
  <si>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</si>
  <si>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</si>
  <si>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</si>
  <si>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</si>
  <si>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</si>
  <si>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</si>
  <si>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</si>
  <si>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</si>
  <si>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</si>
  <si>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</si>
  <si>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</si>
  <si>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</si>
  <si>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</si>
  <si>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</si>
  <si>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</si>
  <si>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</si>
  <si>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</si>
  <si>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</si>
  <si>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</si>
  <si>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</si>
  <si>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</si>
  <si>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</si>
  <si>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</si>
  <si>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</si>
  <si>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</si>
  <si>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</si>
  <si>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</si>
  <si>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</si>
  <si>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</si>
  <si>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</si>
  <si>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</si>
  <si>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</si>
  <si>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</si>
  <si>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</si>
  <si>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</si>
  <si>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</si>
  <si>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</si>
  <si>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</si>
  <si>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</si>
  <si>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</si>
  <si>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</si>
  <si>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</si>
  <si>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</si>
  <si>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</si>
  <si>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</si>
  <si>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</si>
  <si>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</si>
  <si>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</si>
  <si>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</si>
  <si>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</si>
  <si>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</si>
  <si>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</si>
  <si>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</si>
  <si>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</si>
  <si>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</si>
  <si>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</si>
  <si>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</si>
  <si>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</si>
  <si>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</si>
  <si>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</si>
  <si>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</si>
  <si>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</si>
  <si>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</si>
  <si>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</si>
  <si>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</si>
  <si>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</si>
  <si>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</si>
  <si>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</si>
  <si>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</si>
  <si>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</si>
  <si>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</si>
  <si>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</si>
  <si>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</si>
  <si>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</si>
  <si>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</si>
  <si>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</si>
  <si>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</si>
  <si>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</si>
  <si>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</si>
  <si>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</si>
  <si>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</si>
  <si>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</si>
  <si>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</si>
  <si>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</si>
  <si>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</si>
  <si>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</si>
  <si>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</si>
  <si>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</si>
  <si>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</si>
  <si>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</si>
  <si>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</si>
  <si>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</si>
  <si>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</si>
  <si>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</si>
  <si>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</si>
  <si>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</si>
  <si>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</si>
  <si>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</si>
  <si>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</si>
  <si>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</si>
  <si>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</si>
  <si>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</si>
  <si>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</si>
  <si>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</si>
  <si>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</si>
  <si>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</si>
  <si>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</si>
  <si>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</si>
  <si>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</si>
  <si>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</si>
  <si>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</si>
  <si>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</si>
  <si>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</si>
  <si>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</si>
  <si>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</si>
  <si>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</si>
  <si>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</si>
  <si>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</si>
  <si>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</si>
  <si>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</si>
  <si>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</si>
  <si>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</si>
  <si>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</si>
  <si>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</si>
  <si>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</si>
  <si>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</si>
  <si>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</si>
  <si>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</si>
  <si>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</si>
  <si>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</si>
  <si>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</si>
  <si>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</si>
  <si>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</si>
  <si>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</si>
  <si>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</si>
  <si>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</si>
  <si>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</si>
  <si>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</si>
  <si>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</si>
  <si>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</si>
  <si>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</si>
  <si>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</si>
  <si>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</si>
  <si>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</si>
  <si>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</si>
  <si>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</si>
  <si>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</si>
  <si>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</si>
  <si>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</si>
  <si>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</si>
  <si>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</si>
  <si>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</si>
  <si>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</si>
  <si>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</si>
  <si>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</si>
  <si>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</si>
  <si>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</si>
  <si>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</si>
  <si>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</si>
  <si>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</si>
  <si>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</si>
  <si>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</si>
  <si>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</si>
  <si>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</si>
  <si>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</si>
  <si>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</si>
  <si>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</si>
  <si>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</si>
  <si>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</si>
  <si>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</si>
  <si>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</si>
  <si>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</si>
  <si>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</si>
  <si>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</si>
  <si>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</si>
  <si>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</si>
  <si>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</si>
  <si>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</si>
  <si>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</si>
  <si>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</si>
  <si>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</si>
  <si>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</si>
  <si>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</si>
  <si>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</si>
  <si>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</si>
  <si>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</si>
  <si>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</si>
  <si>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</si>
  <si>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</si>
  <si>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</si>
  <si>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</si>
  <si>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</si>
  <si>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</si>
  <si>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</si>
  <si>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</si>
  <si>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</si>
  <si>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</si>
  <si>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</si>
  <si>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</si>
  <si>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</si>
  <si>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</si>
  <si>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</si>
  <si>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</si>
  <si>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</si>
  <si>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</si>
  <si>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</si>
  <si>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</si>
  <si>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</si>
  <si>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</si>
  <si>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</si>
  <si>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</si>
  <si>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</si>
  <si>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</si>
  <si>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</si>
  <si>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</si>
  <si>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</si>
  <si>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</si>
  <si>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</si>
  <si>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</si>
  <si>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</si>
  <si>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</si>
  <si>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</si>
  <si>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</si>
  <si>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</si>
  <si>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</si>
  <si>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</si>
  <si>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</si>
  <si>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</si>
  <si>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</si>
  <si>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</si>
  <si>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</si>
  <si>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</si>
  <si>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</si>
  <si>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</si>
  <si>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</si>
  <si>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</si>
  <si>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</si>
  <si>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</si>
  <si>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</si>
  <si>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</si>
  <si>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</si>
  <si>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</si>
  <si>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</si>
  <si>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</si>
  <si>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</si>
  <si>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</si>
  <si>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</si>
  <si>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</si>
  <si>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</si>
  <si>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</si>
  <si>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</si>
  <si>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</si>
  <si>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</si>
  <si>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</si>
  <si>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</si>
  <si>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</si>
  <si>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</si>
  <si>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</si>
  <si>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</si>
  <si>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</si>
  <si>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</si>
  <si>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</si>
  <si>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</si>
  <si>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</si>
  <si>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</si>
  <si>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</si>
  <si>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</si>
  <si>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</si>
  <si>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</si>
  <si>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</si>
  <si>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</si>
  <si>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</si>
  <si>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</si>
  <si>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</si>
  <si>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</si>
  <si>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</si>
  <si>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</si>
  <si>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</si>
  <si>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</si>
  <si>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</si>
  <si>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</si>
  <si>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</si>
  <si>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</si>
  <si>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</si>
  <si>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</si>
  <si>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</si>
  <si>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</si>
  <si>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</si>
  <si>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</si>
  <si>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</si>
  <si>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</si>
  <si>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</si>
  <si>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</si>
  <si>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</si>
  <si>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</si>
  <si>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</si>
  <si>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</si>
  <si>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</si>
  <si>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</si>
  <si>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</si>
  <si>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</si>
  <si>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</si>
  <si>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</si>
  <si>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</si>
  <si>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</si>
  <si>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</si>
  <si>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</si>
  <si>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</si>
  <si>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</si>
  <si>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</si>
  <si>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</si>
  <si>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</si>
  <si>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</si>
  <si>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</si>
  <si>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</si>
  <si>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</si>
  <si>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</si>
  <si>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</si>
  <si>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</si>
  <si>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</si>
  <si>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</si>
  <si>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</si>
  <si>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</si>
  <si>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</si>
  <si>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</si>
  <si>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</si>
  <si>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</si>
  <si>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</si>
  <si>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</si>
  <si>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</si>
  <si>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</si>
  <si>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</si>
  <si>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</si>
  <si>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</si>
  <si>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</si>
  <si>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</si>
  <si>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</si>
  <si>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</si>
  <si>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</si>
  <si>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</si>
  <si>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</si>
  <si>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</si>
  <si>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</si>
  <si>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</si>
  <si>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</si>
  <si>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</si>
  <si>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</si>
  <si>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</si>
  <si>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</si>
  <si>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</si>
  <si>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</si>
  <si>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</si>
  <si>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</si>
  <si>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</si>
  <si>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</si>
  <si>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</si>
  <si>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</si>
  <si>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</si>
  <si>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</si>
  <si>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</si>
  <si>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</si>
  <si>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</si>
  <si>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</si>
  <si>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</si>
  <si>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</si>
  <si>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</si>
  <si>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</si>
  <si>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</si>
  <si>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</si>
  <si>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</si>
  <si>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</si>
  <si>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</si>
  <si>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</si>
  <si>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</si>
  <si>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</si>
  <si>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</si>
  <si>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</si>
  <si>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</si>
  <si>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</si>
  <si>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</si>
  <si>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</si>
  <si>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</si>
  <si>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</si>
  <si>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</si>
  <si>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</si>
  <si>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</si>
  <si>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</si>
  <si>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</si>
  <si>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</si>
  <si>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</si>
  <si>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</si>
  <si>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</si>
  <si>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</si>
  <si>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</si>
  <si>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</si>
  <si>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</si>
  <si>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</si>
  <si>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</si>
  <si>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</si>
  <si>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</si>
  <si>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</si>
  <si>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</si>
  <si>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</si>
  <si>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</si>
  <si>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</si>
  <si>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</si>
  <si>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</si>
  <si>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</si>
  <si>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</si>
  <si>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</si>
  <si>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</si>
  <si>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</si>
  <si>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</si>
  <si>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</si>
  <si>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</si>
  <si>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</si>
  <si>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</si>
  <si>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</si>
  <si>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</si>
  <si>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</si>
  <si>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</si>
  <si>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</si>
  <si>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</si>
  <si>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</si>
  <si>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</si>
  <si>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</si>
  <si>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</si>
  <si>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</si>
  <si>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</si>
  <si>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</si>
  <si>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</si>
  <si>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</si>
  <si>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</si>
  <si>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</si>
  <si>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</si>
  <si>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</si>
  <si>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</si>
  <si>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</si>
  <si>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</si>
  <si>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</si>
  <si>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</si>
  <si>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</si>
  <si>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</si>
  <si>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</si>
  <si>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</si>
  <si>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</si>
  <si>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</si>
  <si>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</si>
  <si>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</si>
  <si>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</si>
  <si>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</si>
  <si>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</si>
  <si>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</si>
  <si>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</si>
  <si>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</si>
  <si>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</si>
  <si>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</si>
  <si>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</si>
  <si>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</si>
  <si>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</si>
  <si>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</si>
  <si>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</si>
  <si>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</si>
  <si>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</si>
  <si>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</si>
  <si>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</si>
  <si>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</si>
  <si>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</si>
  <si>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</si>
  <si>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</si>
  <si>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</si>
  <si>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</si>
  <si>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</si>
  <si>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</si>
  <si>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</si>
  <si>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</si>
  <si>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</si>
  <si>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</si>
  <si>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</si>
  <si>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</si>
  <si>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</si>
  <si>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</si>
  <si>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</si>
  <si>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</si>
  <si>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</si>
  <si>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</si>
  <si>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</si>
  <si>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</si>
  <si>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</si>
  <si>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</si>
  <si>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</si>
  <si>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</si>
  <si>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</si>
  <si>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</si>
  <si>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</si>
  <si>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</si>
  <si>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</si>
  <si>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</si>
  <si>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</si>
  <si>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</si>
  <si>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</si>
  <si>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</si>
  <si>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</si>
  <si>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</si>
  <si>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</si>
  <si>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</si>
  <si>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</si>
  <si>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</si>
  <si>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</si>
  <si>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</si>
  <si>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</si>
  <si>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</si>
  <si>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</si>
  <si>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</si>
  <si>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</si>
  <si>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</si>
  <si>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</si>
  <si>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</si>
  <si>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</si>
  <si>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</si>
  <si>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</si>
  <si>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</si>
  <si>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</si>
  <si>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</si>
  <si>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</si>
  <si>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</si>
  <si>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</si>
  <si>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</si>
  <si>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</si>
  <si>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</si>
  <si>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</si>
  <si>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</si>
  <si>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</si>
  <si>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</si>
  <si>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</si>
  <si>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</si>
  <si>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</si>
  <si>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</si>
  <si>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</si>
  <si>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</si>
  <si>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</si>
  <si>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</si>
  <si>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</si>
  <si>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</si>
  <si>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</si>
  <si>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</si>
  <si>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</si>
  <si>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</si>
  <si>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</si>
  <si>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</si>
  <si>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</si>
  <si>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</si>
  <si>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</si>
  <si>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</si>
  <si>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</si>
  <si>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</si>
  <si>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</si>
  <si>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</si>
  <si>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</si>
  <si>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</si>
  <si>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</si>
  <si>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</si>
  <si>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</si>
  <si>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</si>
  <si>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</si>
  <si>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</si>
  <si>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</si>
  <si>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</si>
  <si>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</si>
  <si>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</si>
  <si>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</si>
  <si>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</si>
  <si>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</si>
  <si>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</si>
  <si>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</si>
  <si>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</si>
  <si>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</si>
  <si>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</si>
  <si>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</si>
  <si>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</si>
  <si>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</si>
  <si>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</si>
  <si>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</si>
  <si>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</si>
  <si>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</si>
  <si>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</si>
  <si>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</si>
  <si>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</si>
  <si>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</si>
  <si>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</si>
  <si>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</si>
  <si>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</si>
  <si>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</si>
  <si>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</si>
  <si>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</si>
  <si>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</si>
  <si>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</si>
  <si>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</si>
  <si>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</si>
  <si>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</si>
  <si>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</si>
  <si>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</si>
  <si>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</si>
  <si>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</si>
  <si>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</si>
  <si>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</si>
  <si>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</si>
  <si>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</si>
  <si>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</si>
  <si>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</si>
  <si>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</si>
  <si>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</si>
  <si>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</si>
  <si>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</si>
  <si>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</si>
  <si>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</si>
  <si>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</si>
  <si>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</si>
  <si>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</si>
  <si>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</si>
  <si>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</si>
  <si>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</si>
  <si>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</si>
  <si>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</si>
  <si>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</si>
  <si>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</si>
  <si>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</si>
  <si>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</si>
  <si>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</si>
  <si>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</si>
  <si>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</si>
  <si>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</si>
  <si>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</si>
  <si>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</si>
  <si>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</si>
  <si>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</si>
  <si>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</si>
  <si>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</si>
  <si>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</si>
  <si>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</si>
  <si>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</si>
  <si>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</si>
  <si>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</si>
  <si>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</si>
  <si>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</si>
  <si>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</si>
  <si>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</si>
  <si>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</si>
  <si>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</si>
  <si>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</si>
  <si>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</si>
  <si>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</si>
  <si>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</si>
  <si>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</si>
  <si>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</si>
  <si>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</si>
  <si>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</si>
  <si>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</si>
  <si>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</si>
  <si>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</si>
  <si>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</si>
  <si>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</si>
  <si>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</si>
  <si>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</si>
  <si>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</si>
  <si>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</si>
  <si>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</si>
  <si>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</si>
  <si>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</si>
  <si>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</si>
  <si>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</si>
  <si>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</si>
  <si>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</si>
  <si>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</si>
  <si>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</si>
  <si>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</si>
  <si>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</si>
  <si>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</si>
  <si>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</si>
  <si>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</si>
  <si>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</si>
  <si>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</si>
  <si>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</si>
  <si>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</si>
  <si>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</si>
  <si>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</si>
  <si>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</si>
  <si>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</si>
  <si>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</si>
  <si>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</si>
  <si>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</si>
  <si>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</si>
  <si>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</si>
  <si>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</si>
  <si>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</si>
  <si>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</si>
  <si>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</si>
  <si>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</si>
  <si>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</si>
  <si>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</si>
  <si>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</si>
  <si>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</si>
  <si>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</si>
  <si>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</si>
  <si>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</si>
  <si>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</si>
  <si>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</si>
  <si>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</si>
  <si>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</si>
  <si>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</si>
  <si>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</si>
  <si>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</si>
  <si>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</si>
  <si>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</si>
  <si>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</si>
  <si>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</si>
  <si>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</si>
  <si>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</si>
  <si>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</si>
  <si>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</si>
  <si>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</si>
  <si>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</si>
  <si>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</si>
  <si>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</si>
  <si>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</si>
  <si>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</si>
  <si>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</si>
  <si>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</si>
  <si>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</si>
  <si>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</si>
  <si>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</si>
  <si>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</si>
  <si>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</si>
  <si>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</si>
  <si>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</si>
  <si>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</si>
  <si>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</si>
  <si>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</si>
  <si>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</si>
  <si>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</si>
  <si>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</si>
  <si>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</si>
  <si>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</si>
  <si>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</si>
  <si>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</si>
  <si>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</si>
  <si>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</si>
  <si>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</si>
  <si>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</si>
  <si>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</si>
  <si>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</si>
  <si>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</si>
  <si>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</si>
  <si>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</si>
  <si>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</si>
  <si>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</si>
  <si>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</si>
  <si>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</si>
  <si>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</si>
  <si>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</si>
  <si>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</si>
  <si>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</si>
  <si>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</si>
  <si>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</si>
  <si>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</si>
  <si>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</si>
  <si>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</si>
  <si>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</si>
  <si>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</si>
  <si>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</si>
  <si>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</si>
  <si>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</si>
  <si>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</si>
  <si>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</si>
  <si>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</si>
  <si>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</si>
  <si>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</si>
  <si>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</si>
  <si>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</si>
  <si>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</si>
  <si>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</si>
  <si>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</si>
  <si>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</si>
  <si>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</si>
  <si>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</si>
  <si>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</si>
  <si>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</si>
  <si>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</si>
  <si>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</si>
  <si>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</si>
  <si>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</si>
  <si>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</si>
  <si>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</si>
  <si>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</si>
  <si>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</si>
  <si>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</si>
  <si>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</si>
  <si>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</si>
  <si>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</si>
  <si>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</si>
  <si>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</si>
  <si>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</si>
  <si>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</si>
  <si>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</si>
  <si>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</si>
  <si>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</si>
  <si>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</si>
  <si>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</si>
  <si>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</si>
  <si>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</si>
  <si>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</si>
  <si>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</si>
  <si>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</si>
  <si>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</si>
  <si>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</si>
  <si>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</si>
  <si>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</si>
  <si>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</si>
  <si>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</si>
  <si>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</si>
  <si>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</si>
  <si>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</si>
  <si>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</si>
  <si>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</si>
  <si>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</si>
  <si>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</si>
  <si>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</si>
  <si>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</si>
  <si>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</si>
  <si>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</si>
  <si>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</si>
  <si>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</si>
  <si>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</si>
  <si>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</si>
  <si>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</si>
  <si>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</si>
  <si>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</si>
  <si>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</si>
  <si>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</si>
  <si>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</si>
  <si>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</si>
  <si>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</si>
  <si>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</si>
  <si>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</si>
  <si>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</si>
  <si>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</si>
  <si>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</si>
  <si>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</si>
  <si>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</si>
  <si>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</si>
  <si>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</si>
  <si>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</si>
  <si>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</si>
  <si>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</si>
  <si>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</si>
  <si>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</si>
  <si>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</si>
  <si>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</si>
  <si>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</si>
  <si>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</si>
  <si>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</si>
  <si>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</si>
  <si>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</si>
  <si>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</si>
  <si>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</si>
  <si>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</si>
  <si>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</si>
  <si>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</si>
  <si>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</si>
  <si>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</si>
  <si>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</si>
  <si>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</si>
  <si>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</si>
  <si>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</si>
  <si>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</si>
  <si>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</si>
  <si>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</si>
  <si>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</si>
  <si>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</si>
  <si>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</si>
  <si>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</si>
  <si>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</si>
  <si>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</si>
  <si>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</si>
  <si>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</si>
  <si>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</si>
  <si>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</si>
  <si>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</si>
  <si>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</si>
  <si>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</si>
  <si>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</si>
  <si>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</si>
  <si>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</si>
  <si>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</si>
  <si>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</si>
  <si>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</si>
  <si>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</si>
  <si>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</si>
  <si>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</si>
  <si>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</si>
  <si>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</si>
  <si>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</si>
  <si>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</si>
  <si>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</si>
  <si>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</si>
  <si>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</si>
  <si>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</si>
  <si>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</si>
  <si>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</si>
  <si>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</si>
  <si>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</si>
  <si>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</si>
  <si>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</si>
  <si>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</si>
  <si>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</si>
  <si>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</si>
  <si>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</si>
  <si>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</si>
  <si>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</si>
  <si>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</si>
  <si>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</si>
  <si>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</si>
  <si>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</si>
  <si>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</si>
  <si>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</si>
  <si>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</si>
  <si>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</si>
  <si>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</si>
  <si>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</si>
  <si>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</si>
  <si>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</si>
  <si>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</si>
  <si>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</si>
  <si>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</si>
  <si>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</si>
  <si>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</si>
  <si>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</si>
  <si>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</si>
  <si>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</si>
  <si>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</si>
  <si>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</si>
  <si>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</si>
  <si>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</si>
  <si>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</si>
  <si>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</si>
  <si>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</si>
  <si>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</si>
  <si>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</si>
  <si>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</si>
  <si>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</si>
  <si>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</si>
  <si>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</si>
  <si>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</si>
  <si>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</si>
  <si>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</si>
  <si>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</si>
  <si>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</si>
  <si>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</si>
  <si>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</si>
  <si>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</si>
  <si>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</si>
  <si>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</si>
  <si>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</si>
  <si>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</si>
  <si>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</si>
  <si>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</si>
  <si>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</si>
  <si>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</si>
  <si>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</si>
  <si>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</si>
  <si>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</si>
  <si>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</si>
  <si>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</si>
  <si>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</si>
  <si>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</si>
  <si>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</si>
  <si>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</si>
  <si>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</si>
  <si>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</si>
  <si>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</si>
  <si>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</si>
  <si>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</si>
  <si>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</si>
  <si>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</si>
  <si>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</si>
  <si>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</si>
  <si>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</si>
  <si>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</si>
  <si>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</si>
  <si>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</si>
  <si>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</si>
  <si>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</si>
  <si>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</si>
  <si>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</si>
  <si>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</si>
  <si>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</si>
  <si>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</si>
  <si>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</si>
  <si>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</si>
  <si>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</si>
  <si>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</si>
  <si>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</si>
  <si>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</si>
  <si>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</si>
  <si>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</si>
  <si>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</si>
  <si>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</si>
  <si>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</si>
  <si>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</si>
  <si>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</si>
  <si>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</si>
  <si>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</si>
  <si>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</si>
  <si>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</si>
  <si>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</si>
  <si>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</si>
  <si>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</si>
  <si>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</si>
  <si>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</si>
  <si>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</si>
  <si>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</si>
  <si>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</si>
  <si>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</si>
  <si>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</si>
  <si>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</si>
  <si>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</si>
  <si>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</si>
  <si>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</si>
  <si>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</si>
  <si>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</si>
  <si>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</si>
  <si>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</si>
  <si>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</si>
  <si>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</si>
  <si>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</si>
  <si>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</si>
  <si>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</si>
  <si>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</si>
  <si>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</si>
  <si>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</si>
  <si>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</si>
  <si>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</si>
  <si>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</si>
  <si>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</si>
  <si>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</si>
  <si>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</si>
  <si>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</si>
  <si>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</si>
  <si>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</si>
  <si>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</si>
  <si>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</si>
  <si>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</si>
  <si>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</si>
  <si>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</si>
  <si>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</si>
  <si>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</si>
  <si>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</si>
  <si>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</si>
  <si>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</si>
  <si>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</si>
  <si>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</si>
  <si>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</si>
  <si>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</si>
  <si>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</si>
  <si>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</si>
  <si>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</si>
  <si>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</si>
  <si>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</si>
  <si>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</si>
  <si>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</si>
  <si>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</si>
  <si>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</si>
  <si>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</si>
  <si>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</si>
  <si>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</si>
  <si>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</si>
  <si>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</si>
  <si>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</si>
  <si>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</si>
  <si>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</si>
  <si>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</si>
  <si>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</si>
  <si>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</si>
  <si>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</si>
  <si>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</si>
  <si>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</si>
  <si>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</si>
  <si>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</si>
  <si>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</si>
  <si>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</si>
  <si>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</si>
  <si>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</si>
  <si>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</si>
  <si>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</si>
  <si>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</si>
  <si>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</si>
  <si>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</si>
  <si>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</si>
  <si>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</si>
  <si>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</si>
  <si>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</si>
  <si>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</si>
  <si>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</si>
  <si>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</si>
  <si>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</si>
  <si>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</si>
  <si>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</si>
  <si>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</si>
  <si>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</si>
  <si>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</si>
  <si>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</si>
  <si>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</si>
  <si>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</si>
  <si>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</si>
  <si>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</si>
  <si>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</si>
  <si>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</si>
  <si>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</si>
  <si>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</si>
  <si>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</si>
  <si>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</si>
  <si>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</si>
  <si>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</si>
  <si>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</si>
  <si>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</si>
  <si>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</si>
  <si>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</si>
  <si>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</si>
  <si>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</si>
  <si>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</si>
  <si>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</si>
  <si>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</si>
  <si>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</si>
  <si>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</si>
  <si>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</si>
  <si>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</si>
  <si>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</si>
  <si>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</si>
  <si>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</si>
  <si>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</si>
  <si>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</si>
  <si>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</si>
  <si>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</si>
  <si>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</si>
  <si>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</si>
  <si>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</si>
  <si>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</si>
  <si>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</si>
  <si>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</si>
  <si>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</si>
  <si>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</si>
  <si>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</si>
  <si>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</si>
  <si>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</si>
  <si>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</si>
  <si>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</si>
  <si>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</si>
  <si>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</si>
  <si>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</si>
  <si>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</si>
  <si>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</si>
  <si>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</si>
  <si>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</si>
  <si>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</si>
  <si>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</si>
  <si>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</si>
  <si>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</si>
  <si>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</si>
  <si>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</si>
  <si>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</si>
  <si>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</si>
  <si>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</si>
  <si>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</si>
  <si>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</si>
  <si>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</si>
  <si>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</si>
  <si>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</si>
  <si>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</si>
  <si>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</si>
  <si>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</si>
  <si>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</si>
  <si>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</si>
  <si>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</si>
  <si>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</si>
  <si>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</si>
  <si>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</si>
  <si>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</si>
  <si>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</si>
  <si>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</si>
  <si>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</si>
  <si>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</si>
  <si>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</si>
  <si>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</si>
  <si>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</si>
  <si>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</si>
  <si>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</si>
  <si>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</si>
  <si>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</si>
  <si>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</si>
  <si>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</si>
  <si>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</si>
  <si>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</si>
  <si>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</si>
  <si>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</si>
  <si>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</si>
  <si>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</si>
  <si>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</si>
  <si>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</si>
  <si>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</si>
  <si>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</si>
  <si>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</si>
  <si>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</si>
  <si>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</si>
  <si>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</si>
  <si>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</si>
  <si>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</si>
  <si>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</si>
  <si>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</si>
  <si>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</si>
  <si>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</si>
  <si>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</si>
  <si>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</si>
  <si>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</si>
  <si>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</si>
  <si>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</si>
  <si>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</si>
  <si>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</si>
  <si>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</si>
  <si>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</si>
  <si>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</si>
  <si>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</si>
  <si>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</si>
  <si>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</si>
  <si>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</si>
  <si>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</si>
  <si>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</si>
  <si>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</si>
  <si>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</si>
  <si>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</si>
  <si>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</si>
  <si>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</si>
  <si>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</si>
  <si>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</si>
  <si>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</si>
  <si>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</si>
  <si>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</si>
  <si>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</si>
  <si>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</si>
  <si>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</si>
  <si>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</si>
  <si>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</si>
  <si>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</si>
  <si>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</si>
  <si>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</si>
  <si>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</si>
  <si>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</si>
  <si>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</si>
  <si>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</si>
  <si>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</si>
  <si>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</si>
  <si>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</si>
  <si>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</si>
  <si>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</si>
  <si>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</si>
  <si>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</si>
  <si>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</si>
  <si>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</si>
  <si>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</si>
  <si>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</si>
  <si>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</si>
  <si>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</si>
  <si>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</si>
  <si>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</si>
  <si>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</si>
  <si>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</si>
  <si>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</si>
  <si>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</si>
  <si>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</si>
  <si>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</si>
  <si>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</si>
  <si>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</si>
  <si>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</si>
  <si>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</si>
  <si>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</si>
  <si>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</si>
  <si>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</si>
  <si>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</si>
  <si>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</si>
  <si>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</si>
  <si>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</si>
  <si>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</si>
  <si>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</si>
  <si>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</si>
  <si>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</si>
  <si>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</si>
  <si>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</si>
  <si>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</si>
  <si>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</si>
  <si>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</si>
  <si>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</si>
  <si>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</si>
  <si>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</si>
  <si>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</si>
  <si>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</si>
  <si>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</si>
  <si>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</si>
  <si>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</si>
  <si>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</si>
  <si>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</si>
  <si>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</si>
  <si>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</si>
  <si>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</si>
  <si>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</si>
  <si>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</si>
  <si>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</si>
  <si>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</si>
  <si>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</si>
  <si>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</si>
  <si>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</si>
  <si>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</si>
  <si>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</si>
  <si>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</si>
  <si>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</si>
  <si>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</si>
  <si>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</si>
  <si>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</si>
  <si>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</si>
  <si>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</si>
  <si>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</si>
  <si>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</si>
  <si>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</si>
  <si>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</si>
  <si>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</si>
  <si>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</si>
  <si>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</si>
  <si>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</si>
  <si>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</si>
  <si>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</si>
  <si>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</si>
  <si>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</si>
  <si>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</si>
  <si>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</si>
  <si>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</si>
  <si>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</si>
  <si>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</si>
  <si>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</si>
  <si>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</si>
  <si>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</si>
  <si>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</si>
  <si>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</si>
  <si>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</si>
  <si>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</si>
  <si>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</si>
  <si>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</si>
  <si>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</si>
  <si>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</si>
  <si>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</si>
  <si>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</si>
  <si>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</si>
  <si>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</si>
  <si>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</si>
  <si>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</si>
  <si>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</si>
  <si>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</si>
  <si>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</si>
  <si>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</si>
  <si>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</si>
  <si>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</si>
  <si>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</si>
  <si>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</si>
  <si>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</si>
  <si>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</si>
  <si>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</si>
  <si>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</si>
  <si>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</si>
  <si>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</si>
  <si>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</si>
  <si>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</si>
  <si>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</si>
  <si>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</si>
  <si>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</si>
  <si>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</si>
  <si>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</si>
  <si>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</si>
  <si>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</si>
  <si>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</si>
  <si>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</si>
  <si>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</si>
  <si>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</si>
  <si>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</si>
  <si>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</si>
  <si>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</si>
  <si>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</si>
  <si>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</si>
  <si>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</si>
  <si>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</si>
  <si>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</si>
  <si>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</si>
  <si>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</si>
  <si>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</si>
  <si>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</si>
  <si>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</si>
  <si>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</si>
  <si>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</si>
  <si>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</si>
  <si>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</si>
  <si>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</si>
  <si>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</si>
  <si>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</si>
  <si>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</si>
  <si>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</si>
  <si>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</si>
  <si>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</si>
  <si>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</si>
  <si>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</si>
  <si>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</si>
  <si>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</si>
  <si>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</si>
  <si>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</si>
  <si>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</si>
  <si>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</si>
  <si>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</si>
  <si>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</si>
  <si>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</si>
  <si>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</si>
  <si>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</si>
  <si>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</si>
  <si>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</si>
  <si>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</si>
  <si>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</si>
  <si>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</si>
  <si>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</si>
  <si>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</si>
  <si>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</si>
  <si>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</si>
  <si>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</si>
  <si>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</si>
  <si>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</si>
  <si>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</si>
  <si>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</si>
  <si>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</si>
  <si>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</si>
  <si>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</si>
  <si>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</si>
  <si>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</si>
  <si>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</si>
  <si>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</si>
  <si>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</si>
  <si>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</si>
  <si>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</si>
  <si>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</si>
  <si>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</si>
  <si>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</si>
  <si>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</si>
  <si>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</si>
  <si>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</si>
  <si>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</si>
  <si>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</si>
  <si>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</si>
  <si>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</si>
  <si>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</si>
  <si>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</si>
  <si>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</si>
  <si>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</si>
  <si>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</si>
  <si>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</si>
  <si>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</si>
  <si>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</si>
  <si>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</si>
  <si>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</si>
  <si>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</si>
  <si>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</si>
  <si>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</si>
  <si>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</si>
  <si>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</si>
  <si>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</si>
  <si>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</si>
  <si>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</si>
  <si>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</si>
  <si>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</si>
  <si>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</si>
  <si>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</si>
  <si>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</si>
  <si>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</si>
  <si>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</si>
  <si>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</si>
  <si>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</si>
  <si>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</si>
  <si>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</si>
  <si>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</si>
  <si>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</si>
  <si>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</si>
  <si>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</si>
  <si>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</si>
  <si>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</si>
  <si>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</si>
  <si>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</si>
  <si>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</si>
  <si>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</si>
  <si>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</si>
  <si>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</si>
  <si>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</si>
  <si>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</si>
  <si>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</si>
  <si>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</si>
  <si>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</si>
  <si>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</si>
  <si>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</si>
  <si>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</si>
  <si>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</si>
  <si>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</si>
  <si>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</si>
  <si>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</si>
  <si>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</si>
  <si>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</si>
  <si>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</si>
  <si>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</si>
  <si>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</si>
  <si>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</si>
  <si>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</si>
  <si>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</si>
  <si>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</si>
  <si>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</si>
  <si>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</si>
  <si>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</si>
  <si>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</si>
  <si>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</si>
  <si>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</si>
  <si>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</si>
  <si>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</si>
  <si>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</si>
  <si>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</si>
  <si>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</si>
  <si>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</si>
  <si>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</si>
  <si>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</si>
  <si>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</si>
  <si>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</si>
  <si>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</si>
  <si>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</si>
  <si>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</si>
  <si>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</si>
  <si>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</si>
  <si>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</si>
  <si>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</si>
  <si>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</si>
  <si>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</si>
  <si>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</si>
  <si>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</si>
  <si>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</si>
  <si>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</si>
  <si>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</si>
  <si>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</si>
  <si>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</si>
  <si>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</si>
  <si>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</si>
  <si>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</si>
  <si>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</si>
  <si>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</si>
  <si>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</si>
  <si>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</si>
  <si>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</si>
  <si>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</si>
  <si>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</si>
  <si>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</si>
  <si>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</si>
  <si>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</si>
  <si>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</si>
  <si>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</si>
  <si>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</si>
  <si>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</si>
  <si>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</si>
  <si>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</si>
  <si>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</si>
  <si>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</si>
  <si>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</si>
  <si>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</si>
  <si>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</si>
  <si>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</si>
  <si>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2021-5-05003352020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</si>
  <si>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</si>
  <si>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145/2015</t>
  </si>
  <si>
    <t>Atender a la primera infancia en el marco de la estrategia de " Cero a Siempre" de conformidad con la directrices, lineamientos y parametros establecidos por el ICBF, así como regular las relaciones entre las partes derivadas de la entrega de los aportes del ICBF a la enitdad administradora de servicio, para que este asuma con su personal y bajo su exclusiva responsabilidad dicha atencion</t>
  </si>
  <si>
    <t>267/2016</t>
  </si>
  <si>
    <t>Prestar el servicio de atención, educacion inicial y cuidado a niños y niñas menores de 5 años, o hasta su ingreso al grado de transicion, con el fin de promover desarrollo integral de la primera infancia con calidad, de conformidad con los lineamientos, manual operativo, las directrices, parametros y estandares establecidos por el ICBF, en el marcp de la estrategia de atencion integral de " Cero a Siempre", asi como regular las relaciones entre las partes derivadas de la entrega de aportes del ICBF a la entidad administradora de servicio, para que este asuma con su personal y bajo su exclusiva resposanbilidad dicha atencion</t>
  </si>
  <si>
    <t>978-2016</t>
  </si>
  <si>
    <t>Prestar el servicio de atención, educacion inicial y cuidado a niños y niñas menores de 5 años, o hasta su ingreso al grado de transicion, con el fin de promover desarrollo integral de la primera infancia con calidad, de conformidad con los lineamientos, el manual operativo, las directrices, parametros y standares establecidos por el ICBF, para el servicio de hogares infantiles (hi), en el marco de la politica de estado de atencion integral "de Cero a Siempre"</t>
  </si>
  <si>
    <t>981/2017</t>
  </si>
  <si>
    <t>596/2018</t>
  </si>
  <si>
    <t>Prestar el servicio de atención, educacion inicial y cuidado a niños y niñas menores de 5 años, o hasta su ingreso al grado de transicion, con el fin de promover desarrollo integral de la primera infancia con calidad, de conformidad con los lineamientos, el manual operativo, las directrices, parametros y standares establecidos por el ICBF, para el servicio de hogares infantiles (hi), en el marco de la politica de estado de atencion integral "de Cero a Siempre" en el servicio hogares infantiles</t>
  </si>
  <si>
    <t xml:space="preserve">Prestar el servicio de atención, educacion inicial y cuidado a niños y niñas menores de 5 años, o hasta su ingreso al grado de transicion, con el fin de promover desarrollo integral de la primera infancia con calidad, de conformidad con los lineamientos, el manual operativo, las directrices, parametros y standares establecidos por el ICBF, para el servicio de hogares infantiles (hi), en el marco de la politica de estado de atencion integral "de Cero a Siempre" </t>
  </si>
  <si>
    <t>0263 de 2019</t>
  </si>
  <si>
    <t xml:space="preserve">Prestar el servicio de atención, educacion inicial y cuidado a niños y niñas menores de 5 años, o hasta su ingreso al grado de transicion, con el fin de promover desarrollo integral de la primera infancia con calidad, de conformidad con los lineamientos, </t>
  </si>
  <si>
    <t>0335-2020</t>
  </si>
  <si>
    <t>Prestar los servicios de educacion inicial en el marco de la atención integral  en hogares infantiles HI, de conformidad con el manual operativo de la modalidad institucional, el lineamiento tecnico para la atención a la primera infancia y las directrices establecidas por el ICBF, en armonia con la politica de estado par ael desarrollo integral de la primera infancia de Cero a Siempre</t>
  </si>
  <si>
    <t>ELVIA AMPARO VASQUEZ AGUDELO</t>
  </si>
  <si>
    <t>AVENIDA DEL FERROCARRIL N° 15 57</t>
  </si>
  <si>
    <t>sonrisitascis@hotmail.com</t>
  </si>
  <si>
    <t>530</t>
  </si>
  <si>
    <t>Brindar atención a niños y niñas hasta los cinco(5) años, involucrando su contexto familiar y comuntiario de conformidad con los lineamientos tecnicos, administrativos del ICBF, y para lo cual el ICBF aportara al contratista los recursos de que trata la clausula cuarta  y el uso de los bienes mueblres e inmuebles que se relaciona en el acta que reposa en el Almacen del ICBF, conforme a relacion a 31 diciembre de 2001</t>
  </si>
  <si>
    <t>05-18-2004-086</t>
  </si>
  <si>
    <t>Brindar atención a niños y niñas de seis (6) hasta los seis(6) años, a través de la modalidad Hogar Infantil según aenxo de este contrato</t>
  </si>
  <si>
    <t>764</t>
  </si>
  <si>
    <t>Brindar atención a niños y niñas de seis (6) hasta los  cinco (5 ) años, involurando su contexto familiar y comunitario de conformidad con los lineamientos emanados del ICBF</t>
  </si>
  <si>
    <t>brindar atención a niños y niñas de seis(6) meses y hasta los seis(6) de dad en el Hogar Infantil dando prioridad a los nhiños y niñas pertenecientes a los niveles I y II del sisben</t>
  </si>
  <si>
    <t>SI</t>
  </si>
  <si>
    <t>524-2008</t>
  </si>
  <si>
    <t>Brindar atención integral a niños y niñas entre los seis(6) meses y hasta cinco años(5) once meses(11) de edad con vulnerabilidad economica y social, prioritariamente  a quienes por razones de trabajo de sus padres o adulto responsable de su cuidado permanecen solos temporalmente y a los hijos de familias en situacion de desplazamiento</t>
  </si>
  <si>
    <t>0606/2010</t>
  </si>
  <si>
    <t>189/2011</t>
  </si>
  <si>
    <t>0556/2012</t>
  </si>
  <si>
    <t>0913/2012</t>
  </si>
  <si>
    <t>05-18-2005-084</t>
  </si>
  <si>
    <t>0525-2009</t>
  </si>
  <si>
    <t>8632063 - 3146270720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</si>
</sst>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2" zoomScale="85" zoomScaleNormal="85" zoomScaleSheetLayoutView="40" zoomScalePageLayoutView="40" workbookViewId="0">
      <selection activeCell="G65" sqref="G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6" t="s">
        <v>2676</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800013945</v>
      </c>
      <c r="C20" s="5"/>
      <c r="D20" s="73"/>
      <c r="E20" s="5"/>
      <c r="F20" s="5"/>
      <c r="G20" s="5"/>
      <c r="H20" s="186"/>
      <c r="I20" s="149" t="s">
        <v>36</v>
      </c>
      <c r="J20" s="150" t="s">
        <v>74</v>
      </c>
      <c r="K20" s="151">
        <v>250303340</v>
      </c>
      <c r="L20" s="152">
        <v>44187</v>
      </c>
      <c r="M20" s="152">
        <v>44561</v>
      </c>
      <c r="N20" s="135">
        <f>+(M20-L20)/30</f>
        <v>12.466666666666667</v>
      </c>
      <c r="O20" s="138"/>
      <c r="U20" s="134"/>
      <c r="V20" s="105">
        <f ca="1">NOW()</f>
        <v>44188.681329282408</v>
      </c>
      <c r="W20" s="105">
        <f ca="1">NOW()</f>
        <v>44188.681329282408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 LOS NIÑOS USUARIOS DEL HOGAR INFANTIL SONRISITAS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42044</v>
      </c>
      <c r="F48" s="145">
        <v>42369</v>
      </c>
      <c r="G48" s="159">
        <f>IF(AND(E48&lt;&gt;"",F48&lt;&gt;""),((F48-E48)/30),"")</f>
        <v>10.833333333333334</v>
      </c>
      <c r="H48" s="114" t="s">
        <v>2679</v>
      </c>
      <c r="I48" s="113" t="s">
        <v>36</v>
      </c>
      <c r="J48" s="113" t="s">
        <v>74</v>
      </c>
      <c r="K48" s="116">
        <v>165800580</v>
      </c>
      <c r="L48" s="115" t="s">
        <v>1148</v>
      </c>
      <c r="M48" s="117"/>
      <c r="N48" s="115" t="s">
        <v>27</v>
      </c>
      <c r="O48" s="115" t="s">
        <v>26</v>
      </c>
      <c r="P48" s="78"/>
    </row>
    <row r="49" spans="1:16" s="6" customFormat="1" ht="24.75" customHeight="1" x14ac:dyDescent="0.25">
      <c r="A49" s="143">
        <v>2</v>
      </c>
      <c r="B49" s="111" t="s">
        <v>2665</v>
      </c>
      <c r="C49" s="112" t="s">
        <v>31</v>
      </c>
      <c r="D49" s="110" t="s">
        <v>2680</v>
      </c>
      <c r="E49" s="145">
        <v>42396</v>
      </c>
      <c r="F49" s="145">
        <v>42674</v>
      </c>
      <c r="G49" s="159">
        <f t="shared" ref="G49:G50" si="2">IF(AND(E49&lt;&gt;"",F49&lt;&gt;""),((F49-E49)/30),"")</f>
        <v>9.2666666666666675</v>
      </c>
      <c r="H49" s="114" t="s">
        <v>2681</v>
      </c>
      <c r="I49" s="113" t="s">
        <v>36</v>
      </c>
      <c r="J49" s="113" t="s">
        <v>74</v>
      </c>
      <c r="K49" s="116">
        <v>146076734</v>
      </c>
      <c r="L49" s="115" t="s">
        <v>1148</v>
      </c>
      <c r="M49" s="117"/>
      <c r="N49" s="115" t="s">
        <v>27</v>
      </c>
      <c r="O49" s="115" t="s">
        <v>26</v>
      </c>
      <c r="P49" s="78"/>
    </row>
    <row r="50" spans="1:16" s="6" customFormat="1" ht="24.75" customHeight="1" x14ac:dyDescent="0.25">
      <c r="A50" s="143">
        <v>3</v>
      </c>
      <c r="B50" s="111" t="s">
        <v>2665</v>
      </c>
      <c r="C50" s="112" t="s">
        <v>31</v>
      </c>
      <c r="D50" s="110" t="s">
        <v>2682</v>
      </c>
      <c r="E50" s="145">
        <v>42675</v>
      </c>
      <c r="F50" s="145">
        <v>43039</v>
      </c>
      <c r="G50" s="159">
        <f t="shared" si="2"/>
        <v>12.133333333333333</v>
      </c>
      <c r="H50" s="119" t="s">
        <v>2683</v>
      </c>
      <c r="I50" s="113" t="s">
        <v>36</v>
      </c>
      <c r="J50" s="113" t="s">
        <v>74</v>
      </c>
      <c r="K50" s="116">
        <v>195428260</v>
      </c>
      <c r="L50" s="115" t="s">
        <v>1148</v>
      </c>
      <c r="M50" s="117"/>
      <c r="N50" s="115" t="s">
        <v>27</v>
      </c>
      <c r="O50" s="115" t="s">
        <v>26</v>
      </c>
      <c r="P50" s="78"/>
    </row>
    <row r="51" spans="1:16" s="6" customFormat="1" ht="24.75" customHeight="1" outlineLevel="1" x14ac:dyDescent="0.25">
      <c r="A51" s="143">
        <v>4</v>
      </c>
      <c r="B51" s="111" t="s">
        <v>2665</v>
      </c>
      <c r="C51" s="112" t="s">
        <v>31</v>
      </c>
      <c r="D51" s="110" t="s">
        <v>2684</v>
      </c>
      <c r="E51" s="145">
        <v>43040</v>
      </c>
      <c r="F51" s="145">
        <v>43404</v>
      </c>
      <c r="G51" s="159">
        <f t="shared" ref="G51:G107" si="3">IF(AND(E51&lt;&gt;"",F51&lt;&gt;""),((F51-E51)/30),"")</f>
        <v>12.133333333333333</v>
      </c>
      <c r="H51" s="119" t="s">
        <v>2687</v>
      </c>
      <c r="I51" s="113" t="s">
        <v>36</v>
      </c>
      <c r="J51" s="113" t="s">
        <v>74</v>
      </c>
      <c r="K51" s="116">
        <v>228739160</v>
      </c>
      <c r="L51" s="115" t="s">
        <v>1148</v>
      </c>
      <c r="M51" s="117"/>
      <c r="N51" s="115" t="s">
        <v>27</v>
      </c>
      <c r="O51" s="115" t="s">
        <v>26</v>
      </c>
      <c r="P51" s="78"/>
    </row>
    <row r="52" spans="1:16" s="7" customFormat="1" ht="24.75" customHeight="1" outlineLevel="1" x14ac:dyDescent="0.25">
      <c r="A52" s="144">
        <v>5</v>
      </c>
      <c r="B52" s="111" t="s">
        <v>2665</v>
      </c>
      <c r="C52" s="112" t="s">
        <v>31</v>
      </c>
      <c r="D52" s="110" t="s">
        <v>2685</v>
      </c>
      <c r="E52" s="145">
        <v>43405</v>
      </c>
      <c r="F52" s="145">
        <v>43442</v>
      </c>
      <c r="G52" s="159">
        <f t="shared" si="3"/>
        <v>1.2333333333333334</v>
      </c>
      <c r="H52" s="119" t="s">
        <v>2686</v>
      </c>
      <c r="I52" s="113" t="s">
        <v>36</v>
      </c>
      <c r="J52" s="113" t="s">
        <v>74</v>
      </c>
      <c r="K52" s="116">
        <v>23723495</v>
      </c>
      <c r="L52" s="115" t="s">
        <v>1148</v>
      </c>
      <c r="M52" s="117"/>
      <c r="N52" s="115" t="s">
        <v>27</v>
      </c>
      <c r="O52" s="115" t="s">
        <v>26</v>
      </c>
      <c r="P52" s="79"/>
    </row>
    <row r="53" spans="1:16" s="7" customFormat="1" ht="24.75" customHeight="1" outlineLevel="1" x14ac:dyDescent="0.25">
      <c r="A53" s="144">
        <v>6</v>
      </c>
      <c r="B53" s="111" t="s">
        <v>2665</v>
      </c>
      <c r="C53" s="112" t="s">
        <v>31</v>
      </c>
      <c r="D53" s="110" t="s">
        <v>2688</v>
      </c>
      <c r="E53" s="145">
        <v>43484</v>
      </c>
      <c r="F53" s="145">
        <v>43812</v>
      </c>
      <c r="G53" s="159">
        <f t="shared" si="3"/>
        <v>10.933333333333334</v>
      </c>
      <c r="H53" s="119" t="s">
        <v>2689</v>
      </c>
      <c r="I53" s="113" t="s">
        <v>36</v>
      </c>
      <c r="J53" s="113" t="s">
        <v>74</v>
      </c>
      <c r="K53" s="116">
        <v>167502952</v>
      </c>
      <c r="L53" s="115" t="s">
        <v>1148</v>
      </c>
      <c r="M53" s="117"/>
      <c r="N53" s="115" t="s">
        <v>27</v>
      </c>
      <c r="O53" s="115" t="s">
        <v>26</v>
      </c>
      <c r="P53" s="79"/>
    </row>
    <row r="54" spans="1:16" s="7" customFormat="1" ht="24.75" customHeight="1" outlineLevel="1" x14ac:dyDescent="0.25">
      <c r="A54" s="144">
        <v>7</v>
      </c>
      <c r="B54" s="111" t="s">
        <v>2665</v>
      </c>
      <c r="C54" s="112" t="s">
        <v>31</v>
      </c>
      <c r="D54" s="110" t="s">
        <v>2695</v>
      </c>
      <c r="E54" s="145">
        <v>37267</v>
      </c>
      <c r="F54" s="145">
        <v>37621</v>
      </c>
      <c r="G54" s="159">
        <f t="shared" si="3"/>
        <v>11.8</v>
      </c>
      <c r="H54" s="114" t="s">
        <v>2696</v>
      </c>
      <c r="I54" s="113" t="s">
        <v>36</v>
      </c>
      <c r="J54" s="113" t="s">
        <v>74</v>
      </c>
      <c r="K54" s="118">
        <v>75129890</v>
      </c>
      <c r="L54" s="115" t="s">
        <v>1148</v>
      </c>
      <c r="M54" s="117"/>
      <c r="N54" s="115" t="s">
        <v>27</v>
      </c>
      <c r="O54" s="115" t="s">
        <v>26</v>
      </c>
      <c r="P54" s="79"/>
    </row>
    <row r="55" spans="1:16" s="7" customFormat="1" ht="24.75" customHeight="1" outlineLevel="1" x14ac:dyDescent="0.25">
      <c r="A55" s="144">
        <v>8</v>
      </c>
      <c r="B55" s="111" t="s">
        <v>2665</v>
      </c>
      <c r="C55" s="112" t="s">
        <v>31</v>
      </c>
      <c r="D55" s="110" t="s">
        <v>2697</v>
      </c>
      <c r="E55" s="145">
        <v>37988</v>
      </c>
      <c r="F55" s="145">
        <v>38352</v>
      </c>
      <c r="G55" s="159">
        <f t="shared" si="3"/>
        <v>12.133333333333333</v>
      </c>
      <c r="H55" s="114" t="s">
        <v>2698</v>
      </c>
      <c r="I55" s="113" t="s">
        <v>36</v>
      </c>
      <c r="J55" s="113" t="s">
        <v>74</v>
      </c>
      <c r="K55" s="118">
        <v>70141701</v>
      </c>
      <c r="L55" s="115" t="s">
        <v>1148</v>
      </c>
      <c r="M55" s="117"/>
      <c r="N55" s="115" t="s">
        <v>27</v>
      </c>
      <c r="O55" s="115" t="s">
        <v>2702</v>
      </c>
      <c r="P55" s="79"/>
    </row>
    <row r="56" spans="1:16" s="7" customFormat="1" ht="24.75" customHeight="1" outlineLevel="1" x14ac:dyDescent="0.25">
      <c r="A56" s="144">
        <v>9</v>
      </c>
      <c r="B56" s="111" t="s">
        <v>2665</v>
      </c>
      <c r="C56" s="112" t="s">
        <v>31</v>
      </c>
      <c r="D56" s="110" t="s">
        <v>2699</v>
      </c>
      <c r="E56" s="145">
        <v>37712</v>
      </c>
      <c r="F56" s="145">
        <v>37986</v>
      </c>
      <c r="G56" s="159">
        <f t="shared" si="3"/>
        <v>9.1333333333333329</v>
      </c>
      <c r="H56" s="114" t="s">
        <v>2700</v>
      </c>
      <c r="I56" s="113" t="s">
        <v>36</v>
      </c>
      <c r="J56" s="113" t="s">
        <v>74</v>
      </c>
      <c r="K56" s="118">
        <v>48591916</v>
      </c>
      <c r="L56" s="115" t="s">
        <v>1148</v>
      </c>
      <c r="M56" s="117"/>
      <c r="N56" s="115" t="s">
        <v>27</v>
      </c>
      <c r="O56" s="115" t="s">
        <v>2702</v>
      </c>
      <c r="P56" s="79"/>
    </row>
    <row r="57" spans="1:16" s="7" customFormat="1" ht="24.75" customHeight="1" outlineLevel="1" x14ac:dyDescent="0.25">
      <c r="A57" s="144">
        <v>10</v>
      </c>
      <c r="B57" s="64" t="s">
        <v>2665</v>
      </c>
      <c r="C57" s="65" t="s">
        <v>31</v>
      </c>
      <c r="D57" s="63" t="s">
        <v>2709</v>
      </c>
      <c r="E57" s="145">
        <v>38355</v>
      </c>
      <c r="F57" s="145">
        <v>38717</v>
      </c>
      <c r="G57" s="159">
        <f t="shared" si="3"/>
        <v>12.066666666666666</v>
      </c>
      <c r="H57" s="64" t="s">
        <v>2701</v>
      </c>
      <c r="I57" s="63" t="s">
        <v>36</v>
      </c>
      <c r="J57" s="63" t="s">
        <v>74</v>
      </c>
      <c r="K57" s="66">
        <v>73890123</v>
      </c>
      <c r="L57" s="65" t="s">
        <v>1148</v>
      </c>
      <c r="M57" s="67"/>
      <c r="N57" s="65" t="s">
        <v>27</v>
      </c>
      <c r="O57" s="65" t="s">
        <v>2702</v>
      </c>
      <c r="P57" s="79"/>
    </row>
    <row r="58" spans="1:16" s="7" customFormat="1" ht="24.75" customHeight="1" outlineLevel="1" x14ac:dyDescent="0.25">
      <c r="A58" s="144">
        <v>11</v>
      </c>
      <c r="B58" s="64" t="s">
        <v>2665</v>
      </c>
      <c r="C58" s="65" t="s">
        <v>31</v>
      </c>
      <c r="D58" s="63" t="s">
        <v>2703</v>
      </c>
      <c r="E58" s="145">
        <v>39462</v>
      </c>
      <c r="F58" s="145">
        <v>39813</v>
      </c>
      <c r="G58" s="159">
        <f t="shared" si="3"/>
        <v>11.7</v>
      </c>
      <c r="H58" s="64" t="s">
        <v>2704</v>
      </c>
      <c r="I58" s="63" t="s">
        <v>36</v>
      </c>
      <c r="J58" s="63" t="s">
        <v>74</v>
      </c>
      <c r="K58" s="66">
        <v>99809742</v>
      </c>
      <c r="L58" s="65" t="s">
        <v>1148</v>
      </c>
      <c r="M58" s="67"/>
      <c r="N58" s="65" t="s">
        <v>27</v>
      </c>
      <c r="O58" s="65" t="s">
        <v>26</v>
      </c>
      <c r="P58" s="79"/>
    </row>
    <row r="59" spans="1:16" s="7" customFormat="1" ht="24.75" customHeight="1" outlineLevel="1" x14ac:dyDescent="0.25">
      <c r="A59" s="144">
        <v>12</v>
      </c>
      <c r="B59" s="64" t="s">
        <v>2665</v>
      </c>
      <c r="C59" s="65" t="s">
        <v>31</v>
      </c>
      <c r="D59" s="63" t="s">
        <v>2710</v>
      </c>
      <c r="E59" s="145">
        <v>39829</v>
      </c>
      <c r="F59" s="145">
        <v>40178</v>
      </c>
      <c r="G59" s="159">
        <f t="shared" si="3"/>
        <v>11.633333333333333</v>
      </c>
      <c r="H59" s="122" t="s">
        <v>2704</v>
      </c>
      <c r="I59" s="63" t="s">
        <v>36</v>
      </c>
      <c r="J59" s="63" t="s">
        <v>74</v>
      </c>
      <c r="K59" s="66">
        <v>104494073</v>
      </c>
      <c r="L59" s="65" t="s">
        <v>1148</v>
      </c>
      <c r="M59" s="67"/>
      <c r="N59" s="65" t="s">
        <v>27</v>
      </c>
      <c r="O59" s="65" t="s">
        <v>26</v>
      </c>
      <c r="P59" s="79"/>
    </row>
    <row r="60" spans="1:16" s="7" customFormat="1" ht="24.75" customHeight="1" outlineLevel="1" x14ac:dyDescent="0.25">
      <c r="A60" s="144">
        <v>13</v>
      </c>
      <c r="B60" s="64" t="s">
        <v>2665</v>
      </c>
      <c r="C60" s="65" t="s">
        <v>31</v>
      </c>
      <c r="D60" s="63" t="s">
        <v>2705</v>
      </c>
      <c r="E60" s="145">
        <v>40199</v>
      </c>
      <c r="F60" s="145">
        <v>40543</v>
      </c>
      <c r="G60" s="159">
        <f t="shared" si="3"/>
        <v>11.466666666666667</v>
      </c>
      <c r="H60" s="122" t="s">
        <v>2704</v>
      </c>
      <c r="I60" s="63" t="s">
        <v>36</v>
      </c>
      <c r="J60" s="63" t="s">
        <v>74</v>
      </c>
      <c r="K60" s="66">
        <v>109206265</v>
      </c>
      <c r="L60" s="65" t="s">
        <v>1148</v>
      </c>
      <c r="M60" s="67"/>
      <c r="N60" s="65" t="s">
        <v>27</v>
      </c>
      <c r="O60" s="65" t="s">
        <v>26</v>
      </c>
      <c r="P60" s="79"/>
    </row>
    <row r="61" spans="1:16" s="7" customFormat="1" ht="24.75" customHeight="1" outlineLevel="1" x14ac:dyDescent="0.25">
      <c r="A61" s="144">
        <v>14</v>
      </c>
      <c r="B61" s="64" t="s">
        <v>2665</v>
      </c>
      <c r="C61" s="65" t="s">
        <v>31</v>
      </c>
      <c r="D61" s="63" t="s">
        <v>2706</v>
      </c>
      <c r="E61" s="145">
        <v>40557</v>
      </c>
      <c r="F61" s="145">
        <v>40908</v>
      </c>
      <c r="G61" s="159">
        <f t="shared" si="3"/>
        <v>11.7</v>
      </c>
      <c r="H61" s="122" t="s">
        <v>2704</v>
      </c>
      <c r="I61" s="63" t="s">
        <v>36</v>
      </c>
      <c r="J61" s="63" t="s">
        <v>74</v>
      </c>
      <c r="K61" s="66">
        <v>113628176</v>
      </c>
      <c r="L61" s="65" t="s">
        <v>1148</v>
      </c>
      <c r="M61" s="67"/>
      <c r="N61" s="65" t="s">
        <v>27</v>
      </c>
      <c r="O61" s="65" t="s">
        <v>2702</v>
      </c>
      <c r="P61" s="79"/>
    </row>
    <row r="62" spans="1:16" s="7" customFormat="1" ht="24.75" customHeight="1" outlineLevel="1" x14ac:dyDescent="0.25">
      <c r="A62" s="144">
        <v>15</v>
      </c>
      <c r="B62" s="64" t="s">
        <v>2665</v>
      </c>
      <c r="C62" s="65" t="s">
        <v>31</v>
      </c>
      <c r="D62" s="63" t="s">
        <v>2707</v>
      </c>
      <c r="E62" s="145">
        <v>40928</v>
      </c>
      <c r="F62" s="145">
        <v>41090</v>
      </c>
      <c r="G62" s="159">
        <f t="shared" si="3"/>
        <v>5.4</v>
      </c>
      <c r="H62" s="122" t="s">
        <v>2704</v>
      </c>
      <c r="I62" s="63" t="s">
        <v>36</v>
      </c>
      <c r="J62" s="63" t="s">
        <v>74</v>
      </c>
      <c r="K62" s="66">
        <v>58517143</v>
      </c>
      <c r="L62" s="65" t="s">
        <v>1148</v>
      </c>
      <c r="M62" s="67"/>
      <c r="N62" s="65" t="s">
        <v>27</v>
      </c>
      <c r="O62" s="65" t="s">
        <v>2702</v>
      </c>
      <c r="P62" s="79"/>
    </row>
    <row r="63" spans="1:16" s="7" customFormat="1" ht="24.75" customHeight="1" outlineLevel="1" x14ac:dyDescent="0.25">
      <c r="A63" s="144">
        <v>16</v>
      </c>
      <c r="B63" s="64" t="s">
        <v>2665</v>
      </c>
      <c r="C63" s="65" t="s">
        <v>31</v>
      </c>
      <c r="D63" s="63" t="s">
        <v>2708</v>
      </c>
      <c r="E63" s="145">
        <v>41091</v>
      </c>
      <c r="F63" s="145">
        <v>41274</v>
      </c>
      <c r="G63" s="159">
        <f t="shared" si="3"/>
        <v>6.1</v>
      </c>
      <c r="H63" s="122" t="s">
        <v>2704</v>
      </c>
      <c r="I63" s="63" t="s">
        <v>36</v>
      </c>
      <c r="J63" s="63" t="s">
        <v>74</v>
      </c>
      <c r="K63" s="66">
        <v>60307758</v>
      </c>
      <c r="L63" s="65" t="s">
        <v>1148</v>
      </c>
      <c r="M63" s="67"/>
      <c r="N63" s="65" t="s">
        <v>27</v>
      </c>
      <c r="O63" s="65" t="s">
        <v>2702</v>
      </c>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2690</v>
      </c>
      <c r="E114" s="145">
        <v>43873</v>
      </c>
      <c r="F114" s="145">
        <v>44196</v>
      </c>
      <c r="G114" s="159">
        <f>IF(AND(E114&lt;&gt;"",F114&lt;&gt;""),((F114-E114)/30),"")</f>
        <v>10.766666666666667</v>
      </c>
      <c r="H114" s="122" t="s">
        <v>2691</v>
      </c>
      <c r="I114" s="121" t="s">
        <v>36</v>
      </c>
      <c r="J114" s="121" t="s">
        <v>74</v>
      </c>
      <c r="K114" s="123">
        <v>242185344</v>
      </c>
      <c r="L114" s="100">
        <f>+IF(AND(K114&gt;0,O114="Ejecución"),(K114/877802)*Tabla28[[#This Row],[% participación]],IF(AND(K114&gt;0,O114&lt;&gt;"Ejecución"),"-",""))</f>
        <v>0</v>
      </c>
      <c r="M114" s="124" t="s">
        <v>1148</v>
      </c>
      <c r="N114" s="172"/>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1E-4</v>
      </c>
      <c r="G179" s="164">
        <f>IF(F179&gt;0,SUM(E179+F179),"")</f>
        <v>2.01E-2</v>
      </c>
      <c r="H179" s="5"/>
      <c r="I179" s="221" t="s">
        <v>2671</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2.01E-2</v>
      </c>
      <c r="D185" s="91" t="s">
        <v>2628</v>
      </c>
      <c r="E185" s="94">
        <f>+(C185*SUM(K20:K35))</f>
        <v>5031097.1339999996</v>
      </c>
      <c r="F185" s="92"/>
      <c r="G185" s="93"/>
      <c r="H185" s="88"/>
      <c r="I185" s="90" t="s">
        <v>2627</v>
      </c>
      <c r="J185" s="165">
        <f>+SUM(M179:M183)</f>
        <v>0.02</v>
      </c>
      <c r="K185" s="202" t="s">
        <v>2628</v>
      </c>
      <c r="L185" s="202"/>
      <c r="M185" s="94">
        <f>+J185*(SUM(K20:K35))</f>
        <v>5006066.8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31747</v>
      </c>
      <c r="D193" s="5"/>
      <c r="E193" s="126">
        <v>17796</v>
      </c>
      <c r="F193" s="5"/>
      <c r="G193" s="5"/>
      <c r="H193" s="147" t="s">
        <v>2692</v>
      </c>
      <c r="J193" s="5"/>
      <c r="K193" s="127">
        <v>33011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2693</v>
      </c>
      <c r="L211" s="21"/>
      <c r="M211" s="21"/>
      <c r="N211" s="21"/>
      <c r="O211" s="8"/>
    </row>
    <row r="212" spans="1:15" x14ac:dyDescent="0.25">
      <c r="A212" s="9"/>
      <c r="B212" s="27" t="s">
        <v>2619</v>
      </c>
      <c r="C212" s="147" t="s">
        <v>2692</v>
      </c>
      <c r="D212" s="21"/>
      <c r="G212" s="27" t="s">
        <v>2621</v>
      </c>
      <c r="H212" s="148" t="s">
        <v>2711</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2020-12-23T21:56:49Z</cp:lastPrinted>
  <dcterms:created xsi:type="dcterms:W3CDTF">2020-10-14T21:57:42Z</dcterms:created>
  <dcterms:modified xsi:type="dcterms:W3CDTF">2020-12-23T21:57:30Z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