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BOLIVAR\"/>
    </mc:Choice>
  </mc:AlternateContent>
  <xr:revisionPtr revIDLastSave="0" documentId="13_ncr:1_{FD74F914-1444-4A9A-AC27-E568431F72D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<sst xmlns="http://schemas.openxmlformats.org/spreadsheetml/2006/main" count="3167" uniqueCount="2721">
  <si>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</si>
  <si>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</si>
  <si>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</si>
  <si>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</si>
  <si>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</si>
  <si>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</si>
  <si>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</si>
  <si>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</si>
  <si>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</si>
  <si>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</si>
  <si>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</si>
  <si>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</si>
  <si>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</si>
  <si>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</si>
  <si>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</si>
  <si>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</si>
  <si>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</si>
  <si>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</si>
  <si>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</si>
  <si>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</si>
  <si>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</si>
  <si>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</si>
  <si>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</si>
  <si>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</si>
  <si>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</si>
  <si>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</si>
  <si>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</si>
  <si>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</si>
  <si>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</si>
  <si>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</si>
  <si>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</si>
  <si>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</si>
  <si>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</si>
  <si>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</si>
  <si>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</si>
  <si>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</si>
  <si>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</si>
  <si>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</si>
  <si>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</si>
  <si>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</si>
  <si>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</si>
  <si>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</si>
  <si>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</si>
  <si>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</si>
  <si>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</si>
  <si>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</si>
  <si>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</si>
  <si>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</si>
  <si>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</si>
  <si>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</si>
  <si>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</si>
  <si>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</si>
  <si>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</si>
  <si>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</si>
  <si>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</si>
  <si>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</si>
  <si>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</si>
  <si>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</si>
  <si>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</si>
  <si>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</si>
  <si>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</si>
  <si>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</si>
  <si>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</si>
  <si>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</si>
  <si>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</si>
  <si>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</si>
  <si>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</si>
  <si>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</si>
  <si>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</si>
  <si>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</si>
  <si>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</si>
  <si>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</si>
  <si>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</si>
  <si>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</si>
  <si>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</si>
  <si>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</si>
  <si>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</si>
  <si>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</si>
  <si>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</si>
  <si>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</si>
  <si>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</si>
  <si>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</si>
  <si>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</si>
  <si>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</si>
  <si>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</si>
  <si>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</si>
  <si>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</si>
  <si>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</si>
  <si>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</si>
  <si>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</si>
  <si>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</si>
  <si>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</si>
  <si>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</si>
  <si>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</si>
  <si>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</si>
  <si>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</si>
  <si>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</si>
  <si>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</si>
  <si>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</si>
  <si>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</si>
  <si>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</si>
  <si>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</si>
  <si>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</si>
  <si>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</si>
  <si>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</si>
  <si>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</si>
  <si>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</si>
  <si>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</si>
  <si>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</si>
  <si>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</si>
  <si>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</si>
  <si>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</si>
  <si>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</si>
  <si>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</si>
  <si>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</si>
  <si>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</si>
  <si>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</si>
  <si>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</si>
  <si>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</si>
  <si>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</si>
  <si>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</si>
  <si>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</si>
  <si>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</si>
  <si>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</si>
  <si>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</si>
  <si>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</si>
  <si>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</si>
  <si>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</si>
  <si>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</si>
  <si>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</si>
  <si>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</si>
  <si>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</si>
  <si>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</si>
  <si>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</si>
  <si>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</si>
  <si>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</si>
  <si>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</si>
  <si>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</si>
  <si>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</si>
  <si>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</si>
  <si>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</si>
  <si>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</si>
  <si>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</si>
  <si>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</si>
  <si>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</si>
  <si>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</si>
  <si>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</si>
  <si>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</si>
  <si>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</si>
  <si>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</si>
  <si>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</si>
  <si>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</si>
  <si>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</si>
  <si>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</si>
  <si>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</si>
  <si>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</si>
  <si>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</si>
  <si>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</si>
  <si>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</si>
  <si>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</si>
  <si>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</si>
  <si>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</si>
  <si>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</si>
  <si>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</si>
  <si>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</si>
  <si>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</si>
  <si>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</si>
  <si>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</si>
  <si>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</si>
  <si>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</si>
  <si>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</si>
  <si>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</si>
  <si>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</si>
  <si>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</si>
  <si>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</si>
  <si>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</si>
  <si>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</si>
  <si>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</si>
  <si>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</si>
  <si>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</si>
  <si>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</si>
  <si>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</si>
  <si>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</si>
  <si>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</si>
  <si>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</si>
  <si>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</si>
  <si>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</si>
  <si>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</si>
  <si>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</si>
  <si>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</si>
  <si>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</si>
  <si>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</si>
  <si>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</si>
  <si>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</si>
  <si>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</si>
  <si>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</si>
  <si>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</si>
  <si>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</si>
  <si>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</si>
  <si>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</si>
  <si>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</si>
  <si>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</si>
  <si>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</si>
  <si>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</si>
  <si>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</si>
  <si>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</si>
  <si>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</si>
  <si>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</si>
  <si>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</si>
  <si>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</si>
  <si>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</si>
  <si>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</si>
  <si>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</si>
  <si>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</si>
  <si>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</si>
  <si>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</si>
  <si>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</si>
  <si>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</si>
  <si>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</si>
  <si>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</si>
  <si>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</si>
  <si>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</si>
  <si>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</si>
  <si>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</si>
  <si>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</si>
  <si>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</si>
  <si>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</si>
  <si>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</si>
  <si>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</si>
  <si>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</si>
  <si>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</si>
  <si>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</si>
  <si>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</si>
  <si>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</si>
  <si>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</si>
  <si>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</si>
  <si>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</si>
  <si>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</si>
  <si>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</si>
  <si>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</si>
  <si>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</si>
  <si>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</si>
  <si>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</si>
  <si>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</si>
  <si>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</si>
  <si>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</si>
  <si>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</si>
  <si>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</si>
  <si>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</si>
  <si>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</si>
  <si>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</si>
  <si>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</si>
  <si>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</si>
  <si>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</si>
  <si>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</si>
  <si>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</si>
  <si>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</si>
  <si>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</si>
  <si>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</si>
  <si>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</si>
  <si>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</si>
  <si>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</si>
  <si>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</si>
  <si>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</si>
  <si>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</si>
  <si>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</si>
  <si>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</si>
  <si>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</si>
  <si>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</si>
  <si>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</si>
  <si>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</si>
  <si>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</si>
  <si>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</si>
  <si>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</si>
  <si>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</si>
  <si>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</si>
  <si>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</si>
  <si>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</si>
  <si>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</si>
  <si>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</si>
  <si>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</si>
  <si>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</si>
  <si>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</si>
  <si>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</si>
  <si>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</si>
  <si>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</si>
  <si>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</si>
  <si>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</si>
  <si>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</si>
  <si>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</si>
  <si>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</si>
  <si>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</si>
  <si>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</si>
  <si>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</si>
  <si>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</si>
  <si>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</si>
  <si>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</si>
  <si>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</si>
  <si>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</si>
  <si>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</si>
  <si>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</si>
  <si>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</si>
  <si>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</si>
  <si>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</si>
  <si>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</si>
  <si>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</si>
  <si>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</si>
  <si>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</si>
  <si>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</si>
  <si>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</si>
  <si>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</si>
  <si>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</si>
  <si>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</si>
  <si>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</si>
  <si>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</si>
  <si>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</si>
  <si>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</si>
  <si>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</si>
  <si>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</si>
  <si>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</si>
  <si>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</si>
  <si>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</si>
  <si>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</si>
  <si>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</si>
  <si>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</si>
  <si>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</si>
  <si>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</si>
  <si>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</si>
  <si>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</si>
  <si>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</si>
  <si>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</si>
  <si>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</si>
  <si>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</si>
  <si>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</si>
  <si>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</si>
  <si>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</si>
  <si>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</si>
  <si>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</si>
  <si>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</si>
  <si>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</si>
  <si>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</si>
  <si>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</si>
  <si>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</si>
  <si>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</si>
  <si>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</si>
  <si>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</si>
  <si>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</si>
  <si>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</si>
  <si>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</si>
  <si>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</si>
  <si>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</si>
  <si>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</si>
  <si>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</si>
  <si>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</si>
  <si>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</si>
  <si>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</si>
  <si>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</si>
  <si>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</si>
  <si>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</si>
  <si>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</si>
  <si>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</si>
  <si>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</si>
  <si>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</si>
  <si>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</si>
  <si>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</si>
  <si>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</si>
  <si>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</si>
  <si>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</si>
  <si>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</si>
  <si>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</si>
  <si>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</si>
  <si>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</si>
  <si>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</si>
  <si>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</si>
  <si>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</si>
  <si>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</si>
  <si>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</si>
  <si>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</si>
  <si>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</si>
  <si>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</si>
  <si>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</si>
  <si>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</si>
  <si>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</si>
  <si>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</si>
  <si>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</si>
  <si>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</si>
  <si>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</si>
  <si>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</si>
  <si>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</si>
  <si>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</si>
  <si>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</si>
  <si>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</si>
  <si>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</si>
  <si>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</si>
  <si>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</si>
  <si>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</si>
  <si>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</si>
  <si>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</si>
  <si>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</si>
  <si>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</si>
  <si>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</si>
  <si>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</si>
  <si>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</si>
  <si>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</si>
  <si>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</si>
  <si>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</si>
  <si>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</si>
  <si>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</si>
  <si>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</si>
  <si>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</si>
  <si>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</si>
  <si>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</si>
  <si>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</si>
  <si>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</si>
  <si>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</si>
  <si>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</si>
  <si>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</si>
  <si>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</si>
  <si>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</si>
  <si>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</si>
  <si>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</si>
  <si>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</si>
  <si>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</si>
  <si>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</si>
  <si>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</si>
  <si>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</si>
  <si>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</si>
  <si>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</si>
  <si>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</si>
  <si>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</si>
  <si>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</si>
  <si>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</si>
  <si>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</si>
  <si>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</si>
  <si>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</si>
  <si>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</si>
  <si>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</si>
  <si>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</si>
  <si>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</si>
  <si>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</si>
  <si>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</si>
  <si>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</si>
  <si>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</si>
  <si>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</si>
  <si>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</si>
  <si>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</si>
  <si>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</si>
  <si>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</si>
  <si>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</si>
  <si>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</si>
  <si>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</si>
  <si>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</si>
  <si>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</si>
  <si>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</si>
  <si>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</si>
  <si>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</si>
  <si>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</si>
  <si>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</si>
  <si>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</si>
  <si>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</si>
  <si>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</si>
  <si>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</si>
  <si>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</si>
  <si>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</si>
  <si>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</si>
  <si>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</si>
  <si>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</si>
  <si>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</si>
  <si>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</si>
  <si>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</si>
  <si>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</si>
  <si>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</si>
  <si>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</si>
  <si>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</si>
  <si>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</si>
  <si>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</si>
  <si>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</si>
  <si>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</si>
  <si>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</si>
  <si>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</si>
  <si>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</si>
  <si>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</si>
  <si>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</si>
  <si>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</si>
  <si>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</si>
  <si>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</si>
  <si>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</si>
  <si>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</si>
  <si>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</si>
  <si>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</si>
  <si>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</si>
  <si>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</si>
  <si>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</si>
  <si>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</si>
  <si>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</si>
  <si>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</si>
  <si>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</si>
  <si>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</si>
  <si>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</si>
  <si>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</si>
  <si>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</si>
  <si>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</si>
  <si>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</si>
  <si>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</si>
  <si>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</si>
  <si>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</si>
  <si>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</si>
  <si>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</si>
  <si>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</si>
  <si>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</si>
  <si>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</si>
  <si>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</si>
  <si>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</si>
  <si>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</si>
  <si>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</si>
  <si>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</si>
  <si>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</si>
  <si>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</si>
  <si>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</si>
  <si>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</si>
  <si>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</si>
  <si>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</si>
  <si>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</si>
  <si>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</si>
  <si>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</si>
  <si>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</si>
  <si>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</si>
  <si>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</si>
  <si>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</si>
  <si>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</si>
  <si>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</si>
  <si>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</si>
  <si>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</si>
  <si>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</si>
  <si>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</si>
  <si>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</si>
  <si>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</si>
  <si>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</si>
  <si>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</si>
  <si>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</si>
  <si>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</si>
  <si>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</si>
  <si>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</si>
  <si>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</si>
  <si>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</si>
  <si>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</si>
  <si>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</si>
  <si>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</si>
  <si>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</si>
  <si>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</si>
  <si>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</si>
  <si>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</si>
  <si>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</si>
  <si>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</si>
  <si>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</si>
  <si>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</si>
  <si>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</si>
  <si>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</si>
  <si>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</si>
  <si>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</si>
  <si>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</si>
  <si>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</si>
  <si>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</si>
  <si>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</si>
  <si>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</si>
  <si>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</si>
  <si>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</si>
  <si>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</si>
  <si>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</si>
  <si>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</si>
  <si>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</si>
  <si>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</si>
  <si>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</si>
  <si>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</si>
  <si>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</si>
  <si>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</si>
  <si>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</si>
  <si>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</si>
  <si>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</si>
  <si>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</si>
  <si>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</si>
  <si>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</si>
  <si>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</si>
  <si>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</si>
  <si>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</si>
  <si>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</si>
  <si>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</si>
  <si>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</si>
  <si>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</si>
  <si>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</si>
  <si>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</si>
  <si>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</si>
  <si>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</si>
  <si>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</si>
  <si>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</si>
  <si>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</si>
  <si>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</si>
  <si>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</si>
  <si>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</si>
  <si>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</si>
  <si>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</si>
  <si>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</si>
  <si>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</si>
  <si>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</si>
  <si>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</si>
  <si>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</si>
  <si>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</si>
  <si>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</si>
  <si>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</si>
  <si>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</si>
  <si>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</si>
  <si>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</si>
  <si>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</si>
  <si>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</si>
  <si>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</si>
  <si>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</si>
  <si>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</si>
  <si>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</si>
  <si>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</si>
  <si>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</si>
  <si>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</si>
  <si>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</si>
  <si>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</si>
  <si>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</si>
  <si>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</si>
  <si>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</si>
  <si>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</si>
  <si>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</si>
  <si>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</si>
  <si>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</si>
  <si>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</si>
  <si>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</si>
  <si>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</si>
  <si>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</si>
  <si>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</si>
  <si>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</si>
  <si>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</si>
  <si>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</si>
  <si>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</si>
  <si>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</si>
  <si>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</si>
  <si>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</si>
  <si>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</si>
  <si>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</si>
  <si>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</si>
  <si>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</si>
  <si>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</si>
  <si>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</si>
  <si>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</si>
  <si>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</si>
  <si>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</si>
  <si>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</si>
  <si>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</si>
  <si>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</si>
  <si>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</si>
  <si>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</si>
  <si>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</si>
  <si>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</si>
  <si>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</si>
  <si>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</si>
  <si>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</si>
  <si>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</si>
  <si>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</si>
  <si>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</si>
  <si>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</si>
  <si>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</si>
  <si>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</si>
  <si>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</si>
  <si>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</si>
  <si>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</si>
  <si>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</si>
  <si>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</si>
  <si>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</si>
  <si>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</si>
  <si>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</si>
  <si>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</si>
  <si>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</si>
  <si>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</si>
  <si>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</si>
  <si>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</si>
  <si>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</si>
  <si>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</si>
  <si>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</si>
  <si>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</si>
  <si>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</si>
  <si>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</si>
  <si>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</si>
  <si>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</si>
  <si>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</si>
  <si>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</si>
  <si>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</si>
  <si>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</si>
  <si>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</si>
  <si>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</si>
  <si>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</si>
  <si>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</si>
  <si>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</si>
  <si>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</si>
  <si>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</si>
  <si>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</si>
  <si>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</si>
  <si>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</si>
  <si>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</si>
  <si>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</si>
  <si>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</si>
  <si>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</si>
  <si>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</si>
  <si>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</si>
  <si>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</si>
  <si>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</si>
  <si>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</si>
  <si>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</si>
  <si>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</si>
  <si>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</si>
  <si>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</si>
  <si>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</si>
  <si>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</si>
  <si>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</si>
  <si>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</si>
  <si>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</si>
  <si>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</si>
  <si>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</si>
  <si>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</si>
  <si>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</si>
  <si>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</si>
  <si>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</si>
  <si>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</si>
  <si>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</si>
  <si>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</si>
  <si>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</si>
  <si>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</si>
  <si>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</si>
  <si>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</si>
  <si>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</si>
  <si>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</si>
  <si>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</si>
  <si>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</si>
  <si>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</si>
  <si>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</si>
  <si>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</si>
  <si>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</si>
  <si>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</si>
  <si>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</si>
  <si>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</si>
  <si>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</si>
  <si>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</si>
  <si>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</si>
  <si>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</si>
  <si>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</si>
  <si>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</si>
  <si>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</si>
  <si>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</si>
  <si>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</si>
  <si>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</si>
  <si>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</si>
  <si>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</si>
  <si>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</si>
  <si>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</si>
  <si>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</si>
  <si>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</si>
  <si>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</si>
  <si>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</si>
  <si>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</si>
  <si>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</si>
  <si>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</si>
  <si>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</si>
  <si>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</si>
  <si>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</si>
  <si>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</si>
  <si>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</si>
  <si>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</si>
  <si>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</si>
  <si>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</si>
  <si>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</si>
  <si>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</si>
  <si>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</si>
  <si>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</si>
  <si>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</si>
  <si>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</si>
  <si>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</si>
  <si>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</si>
  <si>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</si>
  <si>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</si>
  <si>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</si>
  <si>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</si>
  <si>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</si>
  <si>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</si>
  <si>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</si>
  <si>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</si>
  <si>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</si>
  <si>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</si>
  <si>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</si>
  <si>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</si>
  <si>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</si>
  <si>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</si>
  <si>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</si>
  <si>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</si>
  <si>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</si>
  <si>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</si>
  <si>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</si>
  <si>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</si>
  <si>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</si>
  <si>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</si>
  <si>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</si>
  <si>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</si>
  <si>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</si>
  <si>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</si>
  <si>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</si>
  <si>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</si>
  <si>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</si>
  <si>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</si>
  <si>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</si>
  <si>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</si>
  <si>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</si>
  <si>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</si>
  <si>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</si>
  <si>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</si>
  <si>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</si>
  <si>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</si>
  <si>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</si>
  <si>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</si>
  <si>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</si>
  <si>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</si>
  <si>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</si>
  <si>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</si>
  <si>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</si>
  <si>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</si>
  <si>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</si>
  <si>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</si>
  <si>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</si>
  <si>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</si>
  <si>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</si>
  <si>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</si>
  <si>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</si>
  <si>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</si>
  <si>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</si>
  <si>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</si>
  <si>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</si>
  <si>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</si>
  <si>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</si>
  <si>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</si>
  <si>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</si>
  <si>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</si>
  <si>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</si>
  <si>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</si>
  <si>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</si>
  <si>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</si>
  <si>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</si>
  <si>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</si>
  <si>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</si>
  <si>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</si>
  <si>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</si>
  <si>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</si>
  <si>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</si>
  <si>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</si>
  <si>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</si>
  <si>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</si>
  <si>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</si>
  <si>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</si>
  <si>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</si>
  <si>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</si>
  <si>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</si>
  <si>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</si>
  <si>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</si>
  <si>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</si>
  <si>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</si>
  <si>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</si>
  <si>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</si>
  <si>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</si>
  <si>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</si>
  <si>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</si>
  <si>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</si>
  <si>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</si>
  <si>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</si>
  <si>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</si>
  <si>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</si>
  <si>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</si>
  <si>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</si>
  <si>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</si>
  <si>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</si>
  <si>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</si>
  <si>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</si>
  <si>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</si>
  <si>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</si>
  <si>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</si>
  <si>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</si>
  <si>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</si>
  <si>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</si>
  <si>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</si>
  <si>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</si>
  <si>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</si>
  <si>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</si>
  <si>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</si>
  <si>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</si>
  <si>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</si>
  <si>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</si>
  <si>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</si>
  <si>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</si>
  <si>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</si>
  <si>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</si>
  <si>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</si>
  <si>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</si>
  <si>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</si>
  <si>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</si>
  <si>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</si>
  <si>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</si>
  <si>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</si>
  <si>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</si>
  <si>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</si>
  <si>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</si>
  <si>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</si>
  <si>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</si>
  <si>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</si>
  <si>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</si>
  <si>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</si>
  <si>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</si>
  <si>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</si>
  <si>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</si>
  <si>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</si>
  <si>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</si>
  <si>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</si>
  <si>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</si>
  <si>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</si>
  <si>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</si>
  <si>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</si>
  <si>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</si>
  <si>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</si>
  <si>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</si>
  <si>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</si>
  <si>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</si>
  <si>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</si>
  <si>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</si>
  <si>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</si>
  <si>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</si>
  <si>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</si>
  <si>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</si>
  <si>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</si>
  <si>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</si>
  <si>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</si>
  <si>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</si>
  <si>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</si>
  <si>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</si>
  <si>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</si>
  <si>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</si>
  <si>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</si>
  <si>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</si>
  <si>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</si>
  <si>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</si>
  <si>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</si>
  <si>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</si>
  <si>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</si>
  <si>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</si>
  <si>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</si>
  <si>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</si>
  <si>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</si>
  <si>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</si>
  <si>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</si>
  <si>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</si>
  <si>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</si>
  <si>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</si>
  <si>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</si>
  <si>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</si>
  <si>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</si>
  <si>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</si>
  <si>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</si>
  <si>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</si>
  <si>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</si>
  <si>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</si>
  <si>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</si>
  <si>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</si>
  <si>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</si>
  <si>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</si>
  <si>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</si>
  <si>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</si>
  <si>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</si>
  <si>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</si>
  <si>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</si>
  <si>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</si>
  <si>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</si>
  <si>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</si>
  <si>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</si>
  <si>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</si>
  <si>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</si>
  <si>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</si>
  <si>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</si>
  <si>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</si>
  <si>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</si>
  <si>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</si>
  <si>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</si>
  <si>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</si>
  <si>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</si>
  <si>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</si>
  <si>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</si>
  <si>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</si>
  <si>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</si>
  <si>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</si>
  <si>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</si>
  <si>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</si>
  <si>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</si>
  <si>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</si>
  <si>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</si>
  <si>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</si>
  <si>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</si>
  <si>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</si>
  <si>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</si>
  <si>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</si>
  <si>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</si>
  <si>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</si>
  <si>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</si>
  <si>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</si>
  <si>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</si>
  <si>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</si>
  <si>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</si>
  <si>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</si>
  <si>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</si>
  <si>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</si>
  <si>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</si>
  <si>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</si>
  <si>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</si>
  <si>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</si>
  <si>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</si>
  <si>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</si>
  <si>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</si>
  <si>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</si>
  <si>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</si>
  <si>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</si>
  <si>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</si>
  <si>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</si>
  <si>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</si>
  <si>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</si>
  <si>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</si>
  <si>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</si>
  <si>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</si>
  <si>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</si>
  <si>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</si>
  <si>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</si>
  <si>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</si>
  <si>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</si>
  <si>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</si>
  <si>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</si>
  <si>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</si>
  <si>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</si>
  <si>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</si>
  <si>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</si>
  <si>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</si>
  <si>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</si>
  <si>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</si>
  <si>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</si>
  <si>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</si>
  <si>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</si>
  <si>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</si>
  <si>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</si>
  <si>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</si>
  <si>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</si>
  <si>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</si>
  <si>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</si>
  <si>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</si>
  <si>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</si>
  <si>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</si>
  <si>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</si>
  <si>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</si>
  <si>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</si>
  <si>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</si>
  <si>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</si>
  <si>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</si>
  <si>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</si>
  <si>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</si>
  <si>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</si>
  <si>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</si>
  <si>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</si>
  <si>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</si>
  <si>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</si>
  <si>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</si>
  <si>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</si>
  <si>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</si>
  <si>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</si>
  <si>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</si>
  <si>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</si>
  <si>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</si>
  <si>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</si>
  <si>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</si>
  <si>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</si>
  <si>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</si>
  <si>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</si>
  <si>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</si>
  <si>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</si>
  <si>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</si>
  <si>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</si>
  <si>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</si>
  <si>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</si>
  <si>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</si>
  <si>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</si>
  <si>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</si>
  <si>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</si>
  <si>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</si>
  <si>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</si>
  <si>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</si>
  <si>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</si>
  <si>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</si>
  <si>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</si>
  <si>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</si>
  <si>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</si>
  <si>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</si>
  <si>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</si>
  <si>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</si>
  <si>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</si>
  <si>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</si>
  <si>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</si>
  <si>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</si>
  <si>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</si>
  <si>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</si>
  <si>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</si>
  <si>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</si>
  <si>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</si>
  <si>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</si>
  <si>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</si>
  <si>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</si>
  <si>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</si>
  <si>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</si>
  <si>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</si>
  <si>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</si>
  <si>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</si>
  <si>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</si>
  <si>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</si>
  <si>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</si>
  <si>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</si>
  <si>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</si>
  <si>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</si>
  <si>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</si>
  <si>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</si>
  <si>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</si>
  <si>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</si>
  <si>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</si>
  <si>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</si>
  <si>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</si>
  <si>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</si>
  <si>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</si>
  <si>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</si>
  <si>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</si>
  <si>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</si>
  <si>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</si>
  <si>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</si>
  <si>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</si>
  <si>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</si>
  <si>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</si>
  <si>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</si>
  <si>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</si>
  <si>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</si>
  <si>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</si>
  <si>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</si>
  <si>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</si>
  <si>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</si>
  <si>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</si>
  <si>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</si>
  <si>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</si>
  <si>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</si>
  <si>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</si>
  <si>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</si>
  <si>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</si>
  <si>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</si>
  <si>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</si>
  <si>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</si>
  <si>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</si>
  <si>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</si>
  <si>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</si>
  <si>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</si>
  <si>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</si>
  <si>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</si>
  <si>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</si>
  <si>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</si>
  <si>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</si>
  <si>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</si>
  <si>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</si>
  <si>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</si>
  <si>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</si>
  <si>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</si>
  <si>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</si>
  <si>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</si>
  <si>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</si>
  <si>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</si>
  <si>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</si>
  <si>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</si>
  <si>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</si>
  <si>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</si>
  <si>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</si>
  <si>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</si>
  <si>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</si>
  <si>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</si>
  <si>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</si>
  <si>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</si>
  <si>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</si>
  <si>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</si>
  <si>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</si>
  <si>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</si>
  <si>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</si>
  <si>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</si>
  <si>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</si>
  <si>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</si>
  <si>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</si>
  <si>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</si>
  <si>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</si>
  <si>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</si>
  <si>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</si>
  <si>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</si>
  <si>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</si>
  <si>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</si>
  <si>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</si>
  <si>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</si>
  <si>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</si>
  <si>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</si>
  <si>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</si>
  <si>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</si>
  <si>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</si>
  <si>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</si>
  <si>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</si>
  <si>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</si>
  <si>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</si>
  <si>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</si>
  <si>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</si>
  <si>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</si>
  <si>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</si>
  <si>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</si>
  <si>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</si>
  <si>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</si>
  <si>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</si>
  <si>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</si>
  <si>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</si>
  <si>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</si>
  <si>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</si>
  <si>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</si>
  <si>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</si>
  <si>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</si>
  <si>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</si>
  <si>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</si>
  <si>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</si>
  <si>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</si>
  <si>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</si>
  <si>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</si>
  <si>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</si>
  <si>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</si>
  <si>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</si>
  <si>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</si>
  <si>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</si>
  <si>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</si>
  <si>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</si>
  <si>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</si>
  <si>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</si>
  <si>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</si>
  <si>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</si>
  <si>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</si>
  <si>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</si>
  <si>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</si>
  <si>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</si>
  <si>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</si>
  <si>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</si>
  <si>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</si>
  <si>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</si>
  <si>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</si>
  <si>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</si>
  <si>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</si>
  <si>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</si>
  <si>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</si>
  <si>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</si>
  <si>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</si>
  <si>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</si>
  <si>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</si>
  <si>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</si>
  <si>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</si>
  <si>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</si>
  <si>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</si>
  <si>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</si>
  <si>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</si>
  <si>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</si>
  <si>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</si>
  <si>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</si>
  <si>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</si>
  <si>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</si>
  <si>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</si>
  <si>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</si>
  <si>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</si>
  <si>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</si>
  <si>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</si>
  <si>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</si>
  <si>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</si>
  <si>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</si>
  <si>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</si>
  <si>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</si>
  <si>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</si>
  <si>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</si>
  <si>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</si>
  <si>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</si>
  <si>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</si>
  <si>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</si>
  <si>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</si>
  <si>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</si>
  <si>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</si>
  <si>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</si>
  <si>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</si>
  <si>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</si>
  <si>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</si>
  <si>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</si>
  <si>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</si>
  <si>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</si>
  <si>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</si>
  <si>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</si>
  <si>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</si>
  <si>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</si>
  <si>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</si>
  <si>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</si>
  <si>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</si>
  <si>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</si>
  <si>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</si>
  <si>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</si>
  <si>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</si>
  <si>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</si>
  <si>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</si>
  <si>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</si>
  <si>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</si>
  <si>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</si>
  <si>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</si>
  <si>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</si>
  <si>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</si>
  <si>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</si>
  <si>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</si>
  <si>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</si>
  <si>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</si>
  <si>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</si>
  <si>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</si>
  <si>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</si>
  <si>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</si>
  <si>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</si>
  <si>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</si>
  <si>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</si>
  <si>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</si>
  <si>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</si>
  <si>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</si>
  <si>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</si>
  <si>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</si>
  <si>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</si>
  <si>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</si>
  <si>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</si>
  <si>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</si>
  <si>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</si>
  <si>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</si>
  <si>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</si>
  <si>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</si>
  <si>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</si>
  <si>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</si>
  <si>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</si>
  <si>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</si>
  <si>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</si>
  <si>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</si>
  <si>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</si>
  <si>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</si>
  <si>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</si>
  <si>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</si>
  <si>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</si>
  <si>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</si>
  <si>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</si>
  <si>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</si>
  <si>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</si>
  <si>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</si>
  <si>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</si>
  <si>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</si>
  <si>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</si>
  <si>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</si>
  <si>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</si>
  <si>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</si>
  <si>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</si>
  <si>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</si>
  <si>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</si>
  <si>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</si>
  <si>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</si>
  <si>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</si>
  <si>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</si>
  <si>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</si>
  <si>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</si>
  <si>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</si>
  <si>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</si>
  <si>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</si>
  <si>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</si>
  <si>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</si>
  <si>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</si>
  <si>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</si>
  <si>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</si>
  <si>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</si>
  <si>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</si>
  <si>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</si>
  <si>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</si>
  <si>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</si>
  <si>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</si>
  <si>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</si>
  <si>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</si>
  <si>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</si>
  <si>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</si>
  <si>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</si>
  <si>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</si>
  <si>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</si>
  <si>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</si>
  <si>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</si>
  <si>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</si>
  <si>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</si>
  <si>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</si>
  <si>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</si>
  <si>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</si>
  <si>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</si>
  <si>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</si>
  <si>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</si>
  <si>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</si>
  <si>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</si>
  <si>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</si>
  <si>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</si>
  <si>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</si>
  <si>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</si>
  <si>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</si>
  <si>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</si>
  <si>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</si>
  <si>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</si>
  <si>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</si>
  <si>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</si>
  <si>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</si>
  <si>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</si>
  <si>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</si>
  <si>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</si>
  <si>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</si>
  <si>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</si>
  <si>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</si>
  <si>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</si>
  <si>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</si>
  <si>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</si>
  <si>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</si>
  <si>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</si>
  <si>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</si>
  <si>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</si>
  <si>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</si>
  <si>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</si>
  <si>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</si>
  <si>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</si>
  <si>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</si>
  <si>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</si>
  <si>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</si>
  <si>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</si>
  <si>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</si>
  <si>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</si>
  <si>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</si>
  <si>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</si>
  <si>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</si>
  <si>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</si>
  <si>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</si>
  <si>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</si>
  <si>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</si>
  <si>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</si>
  <si>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</si>
  <si>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</si>
  <si>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</si>
  <si>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</si>
  <si>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</si>
  <si>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</si>
  <si>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</si>
  <si>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</si>
  <si>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</si>
  <si>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</si>
  <si>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</si>
  <si>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</si>
  <si>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</si>
  <si>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</si>
  <si>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</si>
  <si>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</si>
  <si>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</si>
  <si>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</si>
  <si>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</si>
  <si>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</si>
  <si>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</si>
  <si>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</si>
  <si>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</si>
  <si>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</si>
  <si>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</si>
  <si>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</si>
  <si>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</si>
  <si>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</si>
  <si>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</si>
  <si>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</si>
  <si>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</si>
  <si>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</si>
  <si>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</si>
  <si>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</si>
  <si>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</si>
  <si>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</si>
  <si>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</si>
  <si>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</si>
  <si>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</si>
  <si>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</si>
  <si>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</si>
  <si>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</si>
  <si>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</si>
  <si>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</si>
  <si>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</si>
  <si>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</si>
  <si>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</si>
  <si>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</si>
  <si>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</si>
  <si>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</si>
  <si>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</si>
  <si>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</si>
  <si>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</si>
  <si>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</si>
  <si>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</si>
  <si>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</si>
  <si>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</si>
  <si>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</si>
  <si>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</si>
  <si>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</si>
  <si>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</si>
  <si>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</si>
  <si>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</si>
  <si>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</si>
  <si>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</si>
  <si>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</si>
  <si>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</si>
  <si>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</si>
  <si>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</si>
  <si>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</si>
  <si>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</si>
  <si>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</si>
  <si>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</si>
  <si>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</si>
  <si>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</si>
  <si>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</si>
  <si>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</si>
  <si>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</si>
  <si>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</si>
  <si>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</si>
  <si>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</si>
  <si>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</si>
  <si>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</si>
  <si>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</si>
  <si>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</si>
  <si>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</si>
  <si>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</si>
  <si>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</si>
  <si>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</si>
  <si>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</si>
  <si>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</si>
  <si>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</si>
  <si>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</si>
  <si>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</si>
  <si>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</si>
  <si>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</si>
  <si>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</si>
  <si>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</si>
  <si>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</si>
  <si>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</si>
  <si>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</si>
  <si>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</si>
  <si>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</si>
  <si>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</si>
  <si>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</si>
  <si>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</si>
  <si>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</si>
  <si>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</si>
  <si>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</si>
  <si>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</si>
  <si>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</si>
  <si>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</si>
  <si>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</si>
  <si>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</si>
  <si>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</si>
  <si>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</si>
  <si>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</si>
  <si>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</si>
  <si>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</si>
  <si>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</si>
  <si>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</si>
  <si>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</si>
  <si>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</si>
  <si>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</si>
  <si>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</si>
  <si>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</si>
  <si>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</si>
  <si>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</si>
  <si>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</si>
  <si>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</si>
  <si>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</si>
  <si>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</si>
  <si>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</si>
  <si>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</si>
  <si>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</si>
  <si>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</si>
  <si>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</si>
  <si>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</si>
  <si>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</si>
  <si>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</si>
  <si>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</si>
  <si>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</si>
  <si>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</si>
  <si>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</si>
  <si>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</si>
  <si>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</si>
  <si>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</si>
  <si>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</si>
  <si>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</si>
  <si>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</si>
  <si>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</si>
  <si>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</si>
  <si>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</si>
  <si>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</si>
  <si>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</si>
  <si>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</si>
  <si>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</si>
  <si>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</si>
  <si>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</si>
  <si>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</si>
  <si>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</si>
  <si>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</si>
  <si>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</si>
  <si>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</si>
  <si>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</si>
  <si>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</si>
  <si>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</si>
  <si>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</si>
  <si>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</si>
  <si>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</si>
  <si>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</si>
  <si>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</si>
  <si>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</si>
  <si>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</si>
  <si>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</si>
  <si>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</si>
  <si>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</si>
  <si>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</si>
  <si>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</si>
  <si>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</si>
  <si>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</si>
  <si>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</si>
  <si>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</si>
  <si>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</si>
  <si>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</si>
  <si>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</si>
  <si>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</si>
  <si>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</si>
  <si>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</si>
  <si>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</si>
  <si>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</si>
  <si>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</si>
  <si>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</si>
  <si>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</si>
  <si>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</si>
  <si>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</si>
  <si>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</si>
  <si>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</si>
  <si>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</si>
  <si>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</si>
  <si>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</si>
  <si>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</si>
  <si>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</si>
  <si>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</si>
  <si>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</si>
  <si>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</si>
  <si>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</si>
  <si>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</si>
  <si>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</si>
  <si>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</si>
  <si>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</si>
  <si>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</si>
  <si>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</si>
  <si>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</si>
  <si>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</si>
  <si>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</si>
  <si>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</si>
  <si>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</si>
  <si>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</si>
  <si>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</si>
  <si>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</si>
  <si>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</si>
  <si>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</si>
  <si>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</si>
  <si>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</si>
  <si>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</si>
  <si>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</si>
  <si>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</si>
  <si>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</si>
  <si>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</si>
  <si>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</si>
  <si>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</si>
  <si>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</si>
  <si>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</si>
  <si>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</si>
  <si>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</si>
  <si>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</si>
  <si>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</si>
  <si>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</si>
  <si>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</si>
  <si>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</si>
  <si>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</si>
  <si>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</si>
  <si>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</si>
  <si>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</si>
  <si>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</si>
  <si>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</si>
  <si>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</si>
  <si>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</si>
  <si>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</si>
  <si>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</si>
  <si>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</si>
  <si>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</si>
  <si>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</si>
  <si>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</si>
  <si>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</si>
  <si>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</si>
  <si>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</si>
  <si>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</si>
  <si>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</si>
  <si>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</si>
  <si>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</si>
  <si>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</si>
  <si>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</si>
  <si>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</si>
  <si>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</si>
  <si>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</si>
  <si>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</si>
  <si>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</si>
  <si>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</si>
  <si>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</si>
  <si>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</si>
  <si>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</si>
  <si>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</si>
  <si>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</si>
  <si>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</si>
  <si>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</si>
  <si>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</si>
  <si>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</si>
  <si>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</si>
  <si>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</si>
  <si>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</si>
  <si>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</si>
  <si>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</si>
  <si>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</si>
  <si>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</si>
  <si>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</si>
  <si>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</si>
  <si>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</si>
  <si>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</si>
  <si>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</si>
  <si>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</si>
  <si>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</si>
  <si>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</si>
  <si>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</si>
  <si>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</si>
  <si>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</si>
  <si>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</si>
  <si>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</si>
  <si>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</si>
  <si>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</si>
  <si>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</si>
  <si>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</si>
  <si>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</si>
  <si>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</si>
  <si>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</si>
  <si>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</si>
  <si>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</si>
  <si>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</si>
  <si>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</si>
  <si>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</si>
  <si>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</si>
  <si>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</si>
  <si>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</si>
  <si>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</si>
  <si>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</si>
  <si>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</si>
  <si>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</si>
  <si>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</si>
  <si>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</si>
  <si>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</si>
  <si>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</si>
  <si>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</si>
  <si>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</si>
  <si>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</si>
  <si>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</si>
  <si>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</si>
  <si>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</si>
  <si>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</si>
  <si>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</si>
  <si>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</si>
  <si>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</si>
  <si>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</si>
  <si>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</si>
  <si>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</si>
  <si>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</si>
  <si>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</si>
  <si>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</si>
  <si>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</si>
  <si>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</si>
  <si>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</si>
  <si>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</si>
  <si>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</si>
  <si>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</si>
  <si>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</si>
  <si>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</si>
  <si>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</si>
  <si>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</si>
  <si>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</si>
  <si>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</si>
  <si>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</si>
  <si>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</si>
  <si>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</si>
  <si>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</si>
  <si>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</si>
  <si>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</si>
  <si>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</si>
  <si>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</si>
  <si>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</si>
  <si>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</si>
  <si>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</si>
  <si>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</si>
  <si>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</si>
  <si>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</si>
  <si>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</si>
  <si>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</si>
  <si>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</si>
  <si>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</si>
  <si>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</si>
  <si>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</si>
  <si>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</si>
  <si>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</si>
  <si>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</si>
  <si>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</si>
  <si>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</si>
  <si>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</si>
  <si>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</si>
  <si>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</si>
  <si>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</si>
  <si>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</si>
  <si>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</si>
  <si>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</si>
  <si>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</si>
  <si>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</si>
  <si>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</si>
  <si>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</si>
  <si>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</si>
  <si>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</si>
  <si>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</si>
  <si>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</si>
  <si>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</si>
  <si>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</si>
  <si>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</si>
  <si>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</si>
  <si>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</si>
  <si>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</si>
  <si>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</si>
  <si>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</si>
  <si>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</si>
  <si>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</si>
  <si>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</si>
  <si>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</si>
  <si>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</si>
  <si>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</si>
  <si>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</si>
  <si>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</si>
  <si>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</si>
  <si>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</si>
  <si>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</si>
  <si>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</si>
  <si>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</si>
  <si>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</si>
  <si>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</si>
  <si>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</si>
  <si>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</si>
  <si>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</si>
  <si>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</si>
  <si>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</si>
  <si>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</si>
  <si>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</si>
  <si>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</si>
  <si>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</si>
  <si>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</si>
  <si>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</si>
  <si>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</si>
  <si>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</si>
  <si>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</si>
  <si>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</si>
  <si>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</si>
  <si>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</si>
  <si>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</si>
  <si>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</si>
  <si>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</si>
  <si>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</si>
  <si>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</si>
  <si>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</si>
  <si>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</si>
  <si>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</si>
  <si>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</si>
  <si>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</si>
  <si>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</si>
  <si>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</si>
  <si>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</si>
  <si>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</si>
  <si>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</si>
  <si>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</si>
  <si>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</si>
  <si>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</si>
  <si>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</si>
  <si>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</si>
  <si>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</si>
  <si>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</si>
  <si>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</si>
  <si>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</si>
  <si>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</si>
  <si>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</si>
  <si>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</si>
  <si>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</si>
  <si>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</si>
  <si>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</si>
  <si>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</si>
  <si>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</si>
  <si>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</si>
  <si>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</si>
  <si>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</si>
  <si>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</si>
  <si>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</si>
  <si>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</si>
  <si>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</si>
  <si>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</si>
  <si>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</si>
  <si>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</si>
  <si>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</si>
  <si>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</si>
  <si>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</si>
  <si>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</si>
  <si>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</si>
  <si>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</si>
  <si>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</si>
  <si>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</si>
  <si>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</si>
  <si>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</si>
  <si>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</si>
  <si>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</si>
  <si>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</si>
  <si>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</si>
  <si>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</si>
  <si>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</si>
  <si>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</si>
  <si>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</si>
  <si>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</si>
  <si>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</si>
  <si>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</si>
  <si>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</si>
  <si>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</si>
  <si>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</si>
  <si>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</si>
  <si>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</si>
  <si>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</si>
  <si>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</si>
  <si>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</si>
  <si>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</si>
  <si>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</si>
  <si>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</si>
  <si>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</si>
  <si>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</si>
  <si>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</si>
  <si>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</si>
  <si>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</si>
  <si>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</si>
  <si>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</si>
  <si>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</si>
  <si>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</si>
  <si>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</si>
  <si>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</si>
  <si>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</si>
  <si>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</si>
  <si>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</si>
  <si>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</si>
  <si>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</si>
  <si>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</si>
  <si>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</si>
  <si>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</si>
  <si>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</si>
  <si>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</si>
  <si>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</si>
  <si>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</si>
  <si>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</si>
  <si>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</si>
  <si>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</si>
  <si>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</si>
  <si>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</si>
  <si>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</si>
  <si>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</si>
  <si>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</si>
  <si>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</si>
  <si>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</si>
  <si>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</si>
  <si>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</si>
  <si>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</si>
  <si>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</si>
  <si>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</si>
  <si>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</si>
  <si>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</si>
  <si>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</si>
  <si>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</si>
  <si>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</si>
  <si>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</si>
  <si>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</si>
  <si>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</si>
  <si>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</si>
  <si>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</si>
  <si>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</si>
  <si>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</si>
  <si>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</si>
  <si>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</si>
  <si>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</si>
  <si>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</si>
  <si>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</si>
  <si>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</si>
  <si>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</si>
  <si>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</si>
  <si>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</si>
  <si>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</si>
  <si>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</si>
  <si>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</si>
  <si>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</si>
  <si>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</si>
  <si>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</si>
  <si>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</si>
  <si>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</si>
  <si>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</si>
  <si>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</si>
  <si>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</si>
  <si>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</si>
  <si>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</si>
  <si>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</si>
  <si>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</si>
  <si>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</si>
  <si>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</si>
  <si>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</si>
  <si>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</si>
  <si>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</si>
  <si>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</si>
  <si>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</si>
  <si>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</si>
  <si>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</si>
  <si>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</si>
  <si>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</si>
  <si>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</si>
  <si>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</si>
  <si>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</si>
  <si>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</si>
  <si>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</si>
  <si>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</si>
  <si>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</si>
  <si>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</si>
  <si>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</si>
  <si>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</si>
  <si>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</si>
  <si>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</si>
  <si>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</si>
  <si>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</si>
  <si>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</si>
  <si>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</si>
  <si>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</si>
  <si>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</si>
  <si>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</si>
  <si>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</si>
  <si>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</si>
  <si>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</si>
  <si>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</si>
  <si>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</si>
  <si>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</si>
  <si>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</si>
  <si>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</si>
  <si>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</si>
  <si>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</si>
  <si>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</si>
  <si>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</si>
  <si>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</si>
  <si>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</si>
  <si>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</si>
  <si>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</si>
  <si>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</si>
  <si>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</si>
  <si>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</si>
  <si>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</si>
  <si>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</si>
  <si>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</si>
  <si>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</si>
  <si>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</si>
  <si>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</si>
  <si>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</si>
  <si>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</si>
  <si>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</si>
  <si>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</si>
  <si>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</si>
  <si>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</si>
  <si>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</si>
  <si>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</si>
  <si>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</si>
  <si>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</si>
  <si>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</si>
  <si>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</si>
  <si>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</si>
  <si>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</si>
  <si>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</si>
  <si>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</si>
  <si>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</si>
  <si>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</si>
  <si>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</si>
  <si>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</si>
  <si>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</si>
  <si>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</si>
  <si>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</si>
  <si>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</si>
  <si>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</si>
  <si>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</si>
  <si>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</si>
  <si>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</si>
  <si>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</si>
  <si>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</si>
  <si>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</si>
  <si>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</si>
  <si>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</si>
  <si>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</si>
  <si>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</si>
  <si>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</si>
  <si>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</si>
  <si>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</si>
  <si>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</si>
  <si>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</si>
  <si>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</si>
  <si>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</si>
  <si>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</si>
  <si>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</si>
  <si>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</si>
  <si>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</si>
  <si>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</si>
  <si>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</si>
  <si>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</si>
  <si>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</si>
  <si>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</si>
  <si>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</si>
  <si>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</si>
  <si>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</si>
  <si>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</si>
  <si>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</si>
  <si>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</si>
  <si>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</si>
  <si>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</si>
  <si>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</si>
  <si>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</si>
  <si>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</si>
  <si>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</si>
  <si>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</si>
  <si>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</si>
  <si>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</si>
  <si>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</si>
  <si>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</si>
  <si>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</si>
  <si>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</si>
  <si>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</si>
  <si>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</si>
  <si>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</si>
  <si>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</si>
  <si>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</si>
  <si>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</si>
  <si>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</si>
  <si>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</si>
  <si>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</si>
  <si>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</si>
  <si>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</si>
  <si>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</si>
  <si>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</si>
  <si>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</si>
  <si>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</si>
  <si>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</si>
  <si>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</si>
  <si>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</si>
  <si>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</si>
  <si>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</si>
  <si>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</si>
  <si>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</si>
  <si>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</si>
  <si>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</si>
  <si>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</si>
  <si>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</si>
  <si>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</si>
  <si>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</si>
  <si>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</si>
  <si>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</si>
  <si>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</si>
  <si>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</si>
  <si>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</si>
  <si>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</si>
  <si>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</si>
  <si>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</si>
  <si>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</si>
  <si>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</si>
  <si>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</si>
  <si>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</si>
  <si>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</si>
  <si>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</si>
  <si>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</si>
  <si>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</si>
  <si>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</si>
  <si>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</si>
  <si>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</si>
  <si>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</si>
  <si>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</si>
  <si>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</si>
  <si>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</si>
  <si>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</si>
  <si>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</si>
  <si>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</si>
  <si>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</si>
  <si>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</si>
  <si>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</si>
  <si>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</si>
  <si>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</si>
  <si>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</si>
  <si>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</si>
  <si>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</si>
  <si>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</si>
  <si>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</si>
  <si>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</si>
  <si>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</si>
  <si>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</si>
  <si>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</si>
  <si>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</si>
  <si>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</si>
  <si>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</si>
  <si>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</si>
  <si>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</si>
  <si>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</si>
  <si>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</si>
  <si>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</si>
  <si>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</si>
  <si>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</si>
  <si>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</si>
  <si>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</si>
  <si>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</si>
  <si>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</si>
  <si>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</si>
  <si>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</si>
  <si>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</si>
  <si>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</si>
  <si>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</si>
  <si>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</si>
  <si>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</si>
  <si>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</si>
  <si>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</si>
  <si>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</si>
  <si>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</si>
  <si>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</si>
  <si>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</si>
  <si>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</si>
  <si>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</si>
  <si>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</si>
  <si>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</si>
  <si>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</si>
  <si>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</si>
  <si>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</si>
  <si>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</si>
  <si>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</si>
  <si>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</si>
  <si>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</si>
  <si>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</si>
  <si>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</si>
  <si>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</si>
  <si>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</si>
  <si>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</si>
  <si>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</si>
  <si>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</si>
  <si>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</si>
  <si>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</si>
  <si>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</si>
  <si>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</si>
  <si>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</si>
  <si>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</si>
  <si>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</si>
  <si>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</si>
  <si>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</si>
  <si>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</si>
  <si>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</si>
  <si>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</si>
  <si>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</si>
  <si>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</si>
  <si>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</si>
  <si>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</si>
  <si>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</si>
  <si>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</si>
  <si>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</si>
  <si>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</si>
  <si>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</si>
  <si>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</si>
  <si>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</si>
  <si>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</si>
  <si>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</si>
  <si>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</si>
  <si>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</si>
  <si>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</si>
  <si>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</si>
  <si>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</si>
  <si>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</si>
  <si>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</si>
  <si>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</si>
  <si>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</si>
  <si>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</si>
  <si>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</si>
  <si>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</si>
  <si>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</si>
  <si>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</si>
  <si>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</si>
  <si>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</si>
  <si>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</si>
  <si>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</si>
  <si>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</si>
  <si>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</si>
  <si>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</si>
  <si>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</si>
  <si>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</si>
  <si>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</si>
  <si>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</si>
  <si>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</si>
  <si>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</si>
  <si>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</si>
  <si>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</si>
  <si>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</si>
  <si>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</si>
  <si>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</si>
  <si>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</si>
  <si>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</si>
  <si>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</si>
  <si>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</si>
  <si>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</si>
  <si>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</si>
  <si>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</si>
  <si>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</si>
  <si>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</si>
  <si>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</si>
  <si>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</si>
  <si>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</si>
  <si>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</si>
  <si>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</si>
  <si>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</si>
  <si>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</si>
  <si>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</si>
  <si>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</si>
  <si>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</si>
  <si>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</si>
  <si>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</si>
  <si>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</si>
  <si>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</si>
  <si>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</si>
  <si>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</si>
  <si>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</si>
  <si>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</si>
  <si>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</si>
  <si>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</si>
  <si>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</si>
  <si>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</si>
  <si>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</si>
  <si>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</si>
  <si>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</si>
  <si>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</si>
  <si>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</si>
  <si>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</si>
  <si>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</si>
  <si>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</si>
  <si>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</si>
  <si>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</si>
  <si>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</si>
  <si>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</si>
  <si>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</si>
  <si>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</si>
  <si>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</si>
  <si>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</si>
  <si>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</si>
  <si>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</si>
  <si>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</si>
  <si>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</si>
  <si>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</si>
  <si>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</si>
  <si>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</si>
  <si>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</si>
  <si>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</si>
  <si>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</si>
  <si>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</si>
  <si>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</si>
  <si>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</si>
  <si>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</si>
  <si>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</si>
  <si>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</si>
  <si>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</si>
  <si>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</si>
  <si>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</si>
  <si>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</si>
  <si>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</si>
  <si>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</si>
  <si>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</si>
  <si>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</si>
  <si>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</si>
  <si>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</si>
  <si>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</si>
  <si>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</si>
  <si>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</si>
  <si>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</si>
  <si>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</si>
  <si>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</si>
  <si>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</si>
  <si>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</si>
  <si>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</si>
  <si>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</si>
  <si>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</si>
  <si>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</si>
  <si>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</si>
  <si>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</si>
  <si>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</si>
  <si>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</si>
  <si>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</si>
  <si>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</si>
  <si>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</si>
  <si>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</si>
  <si>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</si>
  <si>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</si>
  <si>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</si>
  <si>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</si>
  <si>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</si>
  <si>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</si>
  <si>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</si>
  <si>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</si>
  <si>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</si>
  <si>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</si>
  <si>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</si>
  <si>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</si>
  <si>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</si>
  <si>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</si>
  <si>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</si>
  <si>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</si>
  <si>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</si>
  <si>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</si>
  <si>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</si>
  <si>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</si>
  <si>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</si>
  <si>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</si>
  <si>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</si>
  <si>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</si>
  <si>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</si>
  <si>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</si>
  <si>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</si>
  <si>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</si>
  <si>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</si>
  <si>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</si>
  <si>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</si>
  <si>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</si>
  <si>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</si>
  <si>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</si>
  <si>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</si>
  <si>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</si>
  <si>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</si>
  <si>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</si>
  <si>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</si>
  <si>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</si>
  <si>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</si>
  <si>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</si>
  <si>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</si>
  <si>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</si>
  <si>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</si>
  <si>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</si>
  <si>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</si>
  <si>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</si>
  <si>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</si>
  <si>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</si>
  <si>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</si>
  <si>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</si>
  <si>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</si>
  <si>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</si>
  <si>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</si>
  <si>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</si>
  <si>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</si>
  <si>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</si>
  <si>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</si>
  <si>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</si>
  <si>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</si>
  <si>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</si>
  <si>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</si>
  <si>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</si>
  <si>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</si>
  <si>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</si>
  <si>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</si>
  <si>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</si>
  <si>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</si>
  <si>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</si>
  <si>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</si>
  <si>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</si>
  <si>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</si>
  <si>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</si>
  <si>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</si>
  <si>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</si>
  <si>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</si>
  <si>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</si>
  <si>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</si>
  <si>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</si>
  <si>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</si>
  <si>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</si>
  <si>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</si>
  <si>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</si>
  <si>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</si>
  <si>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</si>
  <si>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</si>
  <si>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</si>
  <si>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</si>
  <si>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</si>
  <si>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</si>
  <si>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</si>
  <si>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</si>
  <si>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</si>
  <si>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</si>
  <si>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</si>
  <si>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</si>
  <si>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</si>
  <si>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</si>
  <si>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</si>
  <si>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</si>
  <si>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</si>
  <si>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</si>
  <si>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</si>
  <si>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</si>
  <si>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</si>
  <si>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</si>
  <si>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</si>
  <si>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</si>
  <si>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</si>
  <si>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</si>
  <si>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</si>
  <si>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</si>
  <si>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</si>
  <si>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</si>
  <si>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</si>
  <si>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</si>
  <si>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</si>
  <si>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</si>
  <si>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</si>
  <si>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</si>
  <si>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</si>
  <si>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</si>
  <si>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</si>
  <si>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</si>
  <si>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</si>
  <si>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</si>
  <si>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</si>
  <si>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</si>
  <si>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</si>
  <si>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</si>
  <si>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</si>
  <si>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</si>
  <si>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</si>
  <si>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</si>
  <si>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</si>
  <si>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</si>
  <si>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</si>
  <si>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</si>
  <si>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</si>
  <si>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</si>
  <si>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</si>
  <si>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</si>
  <si>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</si>
  <si>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</si>
  <si>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</si>
  <si>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</si>
  <si>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</si>
  <si>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</si>
  <si>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</si>
  <si>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</si>
  <si>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</si>
  <si>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</si>
  <si>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</si>
  <si>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</si>
  <si>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</si>
  <si>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</si>
  <si>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</si>
  <si>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</si>
  <si>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</si>
  <si>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</si>
  <si>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</si>
  <si>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</si>
  <si>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</si>
  <si>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</si>
  <si>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</si>
  <si>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</si>
  <si>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</si>
  <si>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</si>
  <si>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</si>
  <si>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</si>
  <si>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</si>
  <si>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</si>
  <si>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</si>
  <si>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</si>
  <si>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</si>
  <si>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</si>
  <si>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</si>
  <si>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</si>
  <si>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</si>
  <si>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</si>
  <si>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</si>
  <si>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</si>
  <si>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</si>
  <si>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</si>
  <si>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</si>
  <si>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</si>
  <si>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</si>
  <si>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</si>
  <si>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</si>
  <si>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</si>
  <si>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</si>
  <si>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</si>
  <si>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</si>
  <si>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</si>
  <si>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</si>
  <si>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</si>
  <si>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</si>
  <si>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</si>
  <si>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</si>
  <si>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</si>
  <si>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</si>
  <si>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</si>
  <si>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</si>
  <si>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</si>
  <si>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</si>
  <si>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</si>
  <si>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</si>
  <si>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</si>
  <si>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</si>
  <si>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</si>
  <si>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</si>
  <si>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</si>
  <si>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</si>
  <si>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</si>
  <si>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</si>
  <si>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</si>
  <si>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</si>
  <si>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</si>
  <si>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</si>
  <si>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</si>
  <si>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</si>
  <si>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</si>
  <si>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</si>
  <si>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</si>
  <si>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</si>
  <si>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</si>
  <si>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</si>
  <si>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</si>
  <si>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</si>
  <si>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</si>
  <si>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</si>
  <si>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</si>
  <si>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</si>
  <si>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</si>
  <si>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</si>
  <si>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</si>
  <si>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</si>
  <si>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</si>
  <si>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</si>
  <si>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</si>
  <si>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</si>
  <si>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</si>
  <si>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</si>
  <si>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</si>
  <si>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</si>
  <si>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</si>
  <si>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</si>
  <si>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</si>
  <si>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</si>
  <si>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</si>
  <si>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</si>
  <si>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</si>
  <si>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</si>
  <si>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</si>
  <si>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</si>
  <si>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</si>
  <si>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</si>
  <si>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</si>
  <si>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</si>
  <si>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</si>
  <si>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</si>
  <si>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</si>
  <si>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</si>
  <si>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</si>
  <si>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</si>
  <si>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</si>
  <si>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</si>
  <si>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</si>
  <si>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</si>
  <si>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</si>
  <si>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</si>
  <si>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</si>
  <si>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</si>
  <si>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</si>
  <si>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</si>
  <si>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</si>
  <si>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</si>
  <si>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</si>
  <si>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</si>
  <si>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</si>
  <si>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</si>
  <si>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</si>
  <si>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</si>
  <si>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</si>
  <si>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</si>
  <si>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</si>
  <si>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</si>
  <si>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</si>
  <si>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</si>
  <si>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</si>
  <si>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</si>
  <si>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</si>
  <si>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</si>
  <si>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</si>
  <si>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</si>
  <si>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</si>
  <si>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</si>
  <si>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</si>
  <si>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</si>
  <si>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</si>
  <si>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 xml:space="preserve">2021-13-10000299
</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</si>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</sst>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7" zoomScale="78" zoomScaleNormal="78" zoomScaleSheetLayoutView="40" zoomScalePageLayoutView="40" workbookViewId="0">
      <selection activeCell="K25" sqref="K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208</v>
      </c>
      <c r="I15" s="32" t="s">
        <v>2624</v>
      </c>
      <c r="J15" s="108" t="s">
        <v>2626</v>
      </c>
      <c r="L15" s="208" t="s">
        <v>8</v>
      </c>
      <c r="M15" s="208"/>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5"/>
      <c r="I20" s="148" t="s">
        <v>208</v>
      </c>
      <c r="J20" s="149" t="s">
        <v>234</v>
      </c>
      <c r="K20" s="148">
        <v>2282142500</v>
      </c>
      <c r="L20" s="149">
        <v>44193</v>
      </c>
      <c r="M20" s="149">
        <v>44561</v>
      </c>
      <c r="N20" s="132">
        <f>+(M20-L20)/30</f>
        <v>12.266666666666667</v>
      </c>
      <c r="O20" s="135"/>
      <c r="U20" s="131"/>
      <c r="V20" s="105">
        <f ca="1">NOW()</f>
        <v>44193.30139375</v>
      </c>
      <c r="W20" s="105">
        <f ca="1">NOW()</f>
        <v>44193.30139375</v>
      </c>
    </row>
    <row r="21" spans="1:23" ht="30" customHeight="1" outlineLevel="1" x14ac:dyDescent="0.25">
      <c r="A21" s="9"/>
      <c r="B21" s="71"/>
      <c r="C21" s="5"/>
      <c r="D21" s="5"/>
      <c r="E21" s="5"/>
      <c r="F21" s="5"/>
      <c r="G21" s="5"/>
      <c r="H21" s="70"/>
      <c r="I21" s="149" t="s">
        <v>208</v>
      </c>
      <c r="J21" s="149" t="s">
        <v>234</v>
      </c>
      <c r="K21" s="148">
        <v>2282142500</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8" t="s">
        <v>208</v>
      </c>
      <c r="J22" s="149" t="s">
        <v>234</v>
      </c>
      <c r="K22" s="148">
        <v>2282142500</v>
      </c>
      <c r="L22" s="149">
        <v>44193</v>
      </c>
      <c r="M22" s="149">
        <v>44561</v>
      </c>
      <c r="N22" s="133">
        <f t="shared" ref="N22:N33" si="1">+(M22-L22)/30</f>
        <v>12.266666666666667</v>
      </c>
      <c r="O22" s="136"/>
    </row>
    <row r="23" spans="1:23" ht="30" customHeight="1" outlineLevel="1" x14ac:dyDescent="0.25">
      <c r="A23" s="9"/>
      <c r="B23" s="101"/>
      <c r="C23" s="21"/>
      <c r="D23" s="21"/>
      <c r="E23" s="21"/>
      <c r="F23" s="5"/>
      <c r="G23" s="5"/>
      <c r="H23" s="70"/>
      <c r="I23" s="148" t="s">
        <v>208</v>
      </c>
      <c r="J23" s="149" t="s">
        <v>234</v>
      </c>
      <c r="K23" s="148">
        <v>2282142500</v>
      </c>
      <c r="L23" s="149">
        <v>44193</v>
      </c>
      <c r="M23" s="149">
        <v>44561</v>
      </c>
      <c r="N23" s="133">
        <f t="shared" si="1"/>
        <v>12.266666666666667</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8"/>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177" t="str">
        <f>VLOOKUP(B20,EAS!A2:B1439,2,0)</f>
        <v>FUNDACION PARA EL DESARROLLO INTEGRAL SOSTENIBLE ENERGIA VITAL</v>
      </c>
      <c r="C38" s="177"/>
      <c r="D38" s="177"/>
      <c r="E38" s="177"/>
      <c r="F38" s="177"/>
      <c r="G38" s="5"/>
      <c r="H38" s="129"/>
      <c r="I38" s="189" t="s">
        <v>7</v>
      </c>
      <c r="J38" s="189"/>
      <c r="K38" s="189"/>
      <c r="L38" s="189"/>
      <c r="M38" s="189"/>
      <c r="N38" s="189"/>
      <c r="O38" s="130"/>
    </row>
    <row r="39" spans="1:16" ht="42.95" customHeight="1" thickBot="1" x14ac:dyDescent="0.3">
      <c r="A39" s="10"/>
      <c r="B39" s="11"/>
      <c r="C39" s="11"/>
      <c r="D39" s="11"/>
      <c r="E39" s="11"/>
      <c r="F39" s="11"/>
      <c r="G39" s="11"/>
      <c r="H39" s="10"/>
      <c r="I39" s="221" t="s">
        <v>2720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273857100</v>
      </c>
      <c r="F185" s="92"/>
      <c r="G185" s="93"/>
      <c r="H185" s="88"/>
      <c r="I185" s="90" t="s">
        <v>2627</v>
      </c>
      <c r="J185" s="162">
        <f>+SUM(M179:M183)</f>
        <v>0.02</v>
      </c>
      <c r="K185" s="201" t="s">
        <v>2628</v>
      </c>
      <c r="L185" s="201"/>
      <c r="M185" s="94">
        <f>+J185*(SUM(K20:K35))</f>
        <v>182571400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2020-12-28T12:14:52Z</cp:lastPrinted>
  <dcterms:created xsi:type="dcterms:W3CDTF">2020-10-14T21:57:42Z</dcterms:created>
  <dcterms:modified xsi:type="dcterms:W3CDTF">2020-12-28T12:15:12Z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