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Valle Del Cauca\12. TULUA _ 2021-76-10001890 _ CDI\"/>
    </mc:Choice>
  </mc:AlternateContent>
  <xr:revisionPtr revIDLastSave="0" documentId="13_ncr:1_{8E34DE7A-4A38-48B6-9A9F-36372E24483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<sst xmlns="http://schemas.openxmlformats.org/spreadsheetml/2006/main" count="3229" uniqueCount="2730">
  <si>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</si>
  <si>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</si>
  <si>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</si>
  <si>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</si>
  <si>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</si>
  <si>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</si>
  <si>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</si>
  <si>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</si>
  <si>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</si>
  <si>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</si>
  <si>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</si>
  <si>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</si>
  <si>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</si>
  <si>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</si>
  <si>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</si>
  <si>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</si>
  <si>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</si>
  <si>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</si>
  <si>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</si>
  <si>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</si>
  <si>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</si>
  <si>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</si>
  <si>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</si>
  <si>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</si>
  <si>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</si>
  <si>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</si>
  <si>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</si>
  <si>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</si>
  <si>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</si>
  <si>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</si>
  <si>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</si>
  <si>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</si>
  <si>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</si>
  <si>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</si>
  <si>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</si>
  <si>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</si>
  <si>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</si>
  <si>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</si>
  <si>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</si>
  <si>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</si>
  <si>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</si>
  <si>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</si>
  <si>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</si>
  <si>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</si>
  <si>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</si>
  <si>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</si>
  <si>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</si>
  <si>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</si>
  <si>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</si>
  <si>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</si>
  <si>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</si>
  <si>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</si>
  <si>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</si>
  <si>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</si>
  <si>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</si>
  <si>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</si>
  <si>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</si>
  <si>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</si>
  <si>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</si>
  <si>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</si>
  <si>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</si>
  <si>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</si>
  <si>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</si>
  <si>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</si>
  <si>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</si>
  <si>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</si>
  <si>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</si>
  <si>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</si>
  <si>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</si>
  <si>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</si>
  <si>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</si>
  <si>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</si>
  <si>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</si>
  <si>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</si>
  <si>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</si>
  <si>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</si>
  <si>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</si>
  <si>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</si>
  <si>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</si>
  <si>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</si>
  <si>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</si>
  <si>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</si>
  <si>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</si>
  <si>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</si>
  <si>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</si>
  <si>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</si>
  <si>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</si>
  <si>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</si>
  <si>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</si>
  <si>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</si>
  <si>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</si>
  <si>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</si>
  <si>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</si>
  <si>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</si>
  <si>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</si>
  <si>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</si>
  <si>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</si>
  <si>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</si>
  <si>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</si>
  <si>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</si>
  <si>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</si>
  <si>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</si>
  <si>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</si>
  <si>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</si>
  <si>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</si>
  <si>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</si>
  <si>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</si>
  <si>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</si>
  <si>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</si>
  <si>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</si>
  <si>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</si>
  <si>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</si>
  <si>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</si>
  <si>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</si>
  <si>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</si>
  <si>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</si>
  <si>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</si>
  <si>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</si>
  <si>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</si>
  <si>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</si>
  <si>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</si>
  <si>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</si>
  <si>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</si>
  <si>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</si>
  <si>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</si>
  <si>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</si>
  <si>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</si>
  <si>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</si>
  <si>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</si>
  <si>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</si>
  <si>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</si>
  <si>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</si>
  <si>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</si>
  <si>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</si>
  <si>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</si>
  <si>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</si>
  <si>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</si>
  <si>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</si>
  <si>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</si>
  <si>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</si>
  <si>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</si>
  <si>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</si>
  <si>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</si>
  <si>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</si>
  <si>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</si>
  <si>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</si>
  <si>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</si>
  <si>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</si>
  <si>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</si>
  <si>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</si>
  <si>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</si>
  <si>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</si>
  <si>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</si>
  <si>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</si>
  <si>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</si>
  <si>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</si>
  <si>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</si>
  <si>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</si>
  <si>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</si>
  <si>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</si>
  <si>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</si>
  <si>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</si>
  <si>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</si>
  <si>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</si>
  <si>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</si>
  <si>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</si>
  <si>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</si>
  <si>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</si>
  <si>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</si>
  <si>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</si>
  <si>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</si>
  <si>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</si>
  <si>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</si>
  <si>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</si>
  <si>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</si>
  <si>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</si>
  <si>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</si>
  <si>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</si>
  <si>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</si>
  <si>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</si>
  <si>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</si>
  <si>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</si>
  <si>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</si>
  <si>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</si>
  <si>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</si>
  <si>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</si>
  <si>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</si>
  <si>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</si>
  <si>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</si>
  <si>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</si>
  <si>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</si>
  <si>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</si>
  <si>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</si>
  <si>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</si>
  <si>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</si>
  <si>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</si>
  <si>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</si>
  <si>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</si>
  <si>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</si>
  <si>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</si>
  <si>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</si>
  <si>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</si>
  <si>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</si>
  <si>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</si>
  <si>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</si>
  <si>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</si>
  <si>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</si>
  <si>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</si>
  <si>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</si>
  <si>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</si>
  <si>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</si>
  <si>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</si>
  <si>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</si>
  <si>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</si>
  <si>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</si>
  <si>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</si>
  <si>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</si>
  <si>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</si>
  <si>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</si>
  <si>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</si>
  <si>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</si>
  <si>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</si>
  <si>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</si>
  <si>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</si>
  <si>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</si>
  <si>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</si>
  <si>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</si>
  <si>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</si>
  <si>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</si>
  <si>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</si>
  <si>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</si>
  <si>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</si>
  <si>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</si>
  <si>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</si>
  <si>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</si>
  <si>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</si>
  <si>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</si>
  <si>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</si>
  <si>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</si>
  <si>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</si>
  <si>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</si>
  <si>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</si>
  <si>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</si>
  <si>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</si>
  <si>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</si>
  <si>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</si>
  <si>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</si>
  <si>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</si>
  <si>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</si>
  <si>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</si>
  <si>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</si>
  <si>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</si>
  <si>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</si>
  <si>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</si>
  <si>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</si>
  <si>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</si>
  <si>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</si>
  <si>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</si>
  <si>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</si>
  <si>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</si>
  <si>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</si>
  <si>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</si>
  <si>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</si>
  <si>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</si>
  <si>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</si>
  <si>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</si>
  <si>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</si>
  <si>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</si>
  <si>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</si>
  <si>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</si>
  <si>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</si>
  <si>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</si>
  <si>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</si>
  <si>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</si>
  <si>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</si>
  <si>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</si>
  <si>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</si>
  <si>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</si>
  <si>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</si>
  <si>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</si>
  <si>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</si>
  <si>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</si>
  <si>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</si>
  <si>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</si>
  <si>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</si>
  <si>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</si>
  <si>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</si>
  <si>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</si>
  <si>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</si>
  <si>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</si>
  <si>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</si>
  <si>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</si>
  <si>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</si>
  <si>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</si>
  <si>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</si>
  <si>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</si>
  <si>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</si>
  <si>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</si>
  <si>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</si>
  <si>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</si>
  <si>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</si>
  <si>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</si>
  <si>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</si>
  <si>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</si>
  <si>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</si>
  <si>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</si>
  <si>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</si>
  <si>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</si>
  <si>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</si>
  <si>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</si>
  <si>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</si>
  <si>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</si>
  <si>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</si>
  <si>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</si>
  <si>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</si>
  <si>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</si>
  <si>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</si>
  <si>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</si>
  <si>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</si>
  <si>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</si>
  <si>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</si>
  <si>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</si>
  <si>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</si>
  <si>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</si>
  <si>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</si>
  <si>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</si>
  <si>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</si>
  <si>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</si>
  <si>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</si>
  <si>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</si>
  <si>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</si>
  <si>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</si>
  <si>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</si>
  <si>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</si>
  <si>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</si>
  <si>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</si>
  <si>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</si>
  <si>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</si>
  <si>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</si>
  <si>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</si>
  <si>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</si>
  <si>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</si>
  <si>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</si>
  <si>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</si>
  <si>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</si>
  <si>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</si>
  <si>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</si>
  <si>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</si>
  <si>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</si>
  <si>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</si>
  <si>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</si>
  <si>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</si>
  <si>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</si>
  <si>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</si>
  <si>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</si>
  <si>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</si>
  <si>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</si>
  <si>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</si>
  <si>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</si>
  <si>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</si>
  <si>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</si>
  <si>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</si>
  <si>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</si>
  <si>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</si>
  <si>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</si>
  <si>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</si>
  <si>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</si>
  <si>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</si>
  <si>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</si>
  <si>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</si>
  <si>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</si>
  <si>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</si>
  <si>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</si>
  <si>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</si>
  <si>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</si>
  <si>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</si>
  <si>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</si>
  <si>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</si>
  <si>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</si>
  <si>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</si>
  <si>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</si>
  <si>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</si>
  <si>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</si>
  <si>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</si>
  <si>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</si>
  <si>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</si>
  <si>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</si>
  <si>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</si>
  <si>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</si>
  <si>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</si>
  <si>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</si>
  <si>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</si>
  <si>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</si>
  <si>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</si>
  <si>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</si>
  <si>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</si>
  <si>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</si>
  <si>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</si>
  <si>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</si>
  <si>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</si>
  <si>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</si>
  <si>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</si>
  <si>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</si>
  <si>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</si>
  <si>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</si>
  <si>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</si>
  <si>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</si>
  <si>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</si>
  <si>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</si>
  <si>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</si>
  <si>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</si>
  <si>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</si>
  <si>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</si>
  <si>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</si>
  <si>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</si>
  <si>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</si>
  <si>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</si>
  <si>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</si>
  <si>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</si>
  <si>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</si>
  <si>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</si>
  <si>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</si>
  <si>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</si>
  <si>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</si>
  <si>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</si>
  <si>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</si>
  <si>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</si>
  <si>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</si>
  <si>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</si>
  <si>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</si>
  <si>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</si>
  <si>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</si>
  <si>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</si>
  <si>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</si>
  <si>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</si>
  <si>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</si>
  <si>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</si>
  <si>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</si>
  <si>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</si>
  <si>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</si>
  <si>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</si>
  <si>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</si>
  <si>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</si>
  <si>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</si>
  <si>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</si>
  <si>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</si>
  <si>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</si>
  <si>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</si>
  <si>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</si>
  <si>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</si>
  <si>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</si>
  <si>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</si>
  <si>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</si>
  <si>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</si>
  <si>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</si>
  <si>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</si>
  <si>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</si>
  <si>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</si>
  <si>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</si>
  <si>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</si>
  <si>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</si>
  <si>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</si>
  <si>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</si>
  <si>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</si>
  <si>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</si>
  <si>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</si>
  <si>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</si>
  <si>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</si>
  <si>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</si>
  <si>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</si>
  <si>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</si>
  <si>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</si>
  <si>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</si>
  <si>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</si>
  <si>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</si>
  <si>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</si>
  <si>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</si>
  <si>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</si>
  <si>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</si>
  <si>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</si>
  <si>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</si>
  <si>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</si>
  <si>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</si>
  <si>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</si>
  <si>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</si>
  <si>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</si>
  <si>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</si>
  <si>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</si>
  <si>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</si>
  <si>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</si>
  <si>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</si>
  <si>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</si>
  <si>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</si>
  <si>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</si>
  <si>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</si>
  <si>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</si>
  <si>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</si>
  <si>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</si>
  <si>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</si>
  <si>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</si>
  <si>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</si>
  <si>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</si>
  <si>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</si>
  <si>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</si>
  <si>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</si>
  <si>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</si>
  <si>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</si>
  <si>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</si>
  <si>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</si>
  <si>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</si>
  <si>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</si>
  <si>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</si>
  <si>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</si>
  <si>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</si>
  <si>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</si>
  <si>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</si>
  <si>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</si>
  <si>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</si>
  <si>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</si>
  <si>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</si>
  <si>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</si>
  <si>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</si>
  <si>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</si>
  <si>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</si>
  <si>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</si>
  <si>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</si>
  <si>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</si>
  <si>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</si>
  <si>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</si>
  <si>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</si>
  <si>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</si>
  <si>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</si>
  <si>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</si>
  <si>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</si>
  <si>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</si>
  <si>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</si>
  <si>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</si>
  <si>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</si>
  <si>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</si>
  <si>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</si>
  <si>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</si>
  <si>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</si>
  <si>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</si>
  <si>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</si>
  <si>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</si>
  <si>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</si>
  <si>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</si>
  <si>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</si>
  <si>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</si>
  <si>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</si>
  <si>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</si>
  <si>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</si>
  <si>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</si>
  <si>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</si>
  <si>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</si>
  <si>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</si>
  <si>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</si>
  <si>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</si>
  <si>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</si>
  <si>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</si>
  <si>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</si>
  <si>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</si>
  <si>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</si>
  <si>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</si>
  <si>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</si>
  <si>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</si>
  <si>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</si>
  <si>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</si>
  <si>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</si>
  <si>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</si>
  <si>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</si>
  <si>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</si>
  <si>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</si>
  <si>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</si>
  <si>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</si>
  <si>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</si>
  <si>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</si>
  <si>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</si>
  <si>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</si>
  <si>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</si>
  <si>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</si>
  <si>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</si>
  <si>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</si>
  <si>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</si>
  <si>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</si>
  <si>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</si>
  <si>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</si>
  <si>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</si>
  <si>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</si>
  <si>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</si>
  <si>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</si>
  <si>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</si>
  <si>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</si>
  <si>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</si>
  <si>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</si>
  <si>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</si>
  <si>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</si>
  <si>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</si>
  <si>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</si>
  <si>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</si>
  <si>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</si>
  <si>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</si>
  <si>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</si>
  <si>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</si>
  <si>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</si>
  <si>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</si>
  <si>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</si>
  <si>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</si>
  <si>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</si>
  <si>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</si>
  <si>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</si>
  <si>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</si>
  <si>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</si>
  <si>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</si>
  <si>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</si>
  <si>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</si>
  <si>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</si>
  <si>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</si>
  <si>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</si>
  <si>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</si>
  <si>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</si>
  <si>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</si>
  <si>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</si>
  <si>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</si>
  <si>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</si>
  <si>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</si>
  <si>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</si>
  <si>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</si>
  <si>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</si>
  <si>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</si>
  <si>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</si>
  <si>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</si>
  <si>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</si>
  <si>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</si>
  <si>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</si>
  <si>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</si>
  <si>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</si>
  <si>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</si>
  <si>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</si>
  <si>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</si>
  <si>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</si>
  <si>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</si>
  <si>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</si>
  <si>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</si>
  <si>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</si>
  <si>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</si>
  <si>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</si>
  <si>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</si>
  <si>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</si>
  <si>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</si>
  <si>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</si>
  <si>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</si>
  <si>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</si>
  <si>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</si>
  <si>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</si>
  <si>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</si>
  <si>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</si>
  <si>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</si>
  <si>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</si>
  <si>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</si>
  <si>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</si>
  <si>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</si>
  <si>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</si>
  <si>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</si>
  <si>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</si>
  <si>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</si>
  <si>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</si>
  <si>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</si>
  <si>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</si>
  <si>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</si>
  <si>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</si>
  <si>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</si>
  <si>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</si>
  <si>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</si>
  <si>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</si>
  <si>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</si>
  <si>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</si>
  <si>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</si>
  <si>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</si>
  <si>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</si>
  <si>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</si>
  <si>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</si>
  <si>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</si>
  <si>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</si>
  <si>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</si>
  <si>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</si>
  <si>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</si>
  <si>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</si>
  <si>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</si>
  <si>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</si>
  <si>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</si>
  <si>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</si>
  <si>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</si>
  <si>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</si>
  <si>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</si>
  <si>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</si>
  <si>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</si>
  <si>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</si>
  <si>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</si>
  <si>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</si>
  <si>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</si>
  <si>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</si>
  <si>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</si>
  <si>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</si>
  <si>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</si>
  <si>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</si>
  <si>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</si>
  <si>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</si>
  <si>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</si>
  <si>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</si>
  <si>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</si>
  <si>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</si>
  <si>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</si>
  <si>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</si>
  <si>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</si>
  <si>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</si>
  <si>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</si>
  <si>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</si>
  <si>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</si>
  <si>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</si>
  <si>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</si>
  <si>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</si>
  <si>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</si>
  <si>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</si>
  <si>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</si>
  <si>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</si>
  <si>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</si>
  <si>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</si>
  <si>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</si>
  <si>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</si>
  <si>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</si>
  <si>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</si>
  <si>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</si>
  <si>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</si>
  <si>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</si>
  <si>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</si>
  <si>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</si>
  <si>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</si>
  <si>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</si>
  <si>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</si>
  <si>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</si>
  <si>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</si>
  <si>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</si>
  <si>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</si>
  <si>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</si>
  <si>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</si>
  <si>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</si>
  <si>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</si>
  <si>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</si>
  <si>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</si>
  <si>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</si>
  <si>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</si>
  <si>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</si>
  <si>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</si>
  <si>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</si>
  <si>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</si>
  <si>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</si>
  <si>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</si>
  <si>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</si>
  <si>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</si>
  <si>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</si>
  <si>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</si>
  <si>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</si>
  <si>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</si>
  <si>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</si>
  <si>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</si>
  <si>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</si>
  <si>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</si>
  <si>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</si>
  <si>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</si>
  <si>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</si>
  <si>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</si>
  <si>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</si>
  <si>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</si>
  <si>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</si>
  <si>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</si>
  <si>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</si>
  <si>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</si>
  <si>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</si>
  <si>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</si>
  <si>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</si>
  <si>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</si>
  <si>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</si>
  <si>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</si>
  <si>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</si>
  <si>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</si>
  <si>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</si>
  <si>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</si>
  <si>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</si>
  <si>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</si>
  <si>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</si>
  <si>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</si>
  <si>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</si>
  <si>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</si>
  <si>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</si>
  <si>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</si>
  <si>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</si>
  <si>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</si>
  <si>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</si>
  <si>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</si>
  <si>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</si>
  <si>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</si>
  <si>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</si>
  <si>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</si>
  <si>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</si>
  <si>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</si>
  <si>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</si>
  <si>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</si>
  <si>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</si>
  <si>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</si>
  <si>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</si>
  <si>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</si>
  <si>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</si>
  <si>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</si>
  <si>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</si>
  <si>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</si>
  <si>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</si>
  <si>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</si>
  <si>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</si>
  <si>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</si>
  <si>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</si>
  <si>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</si>
  <si>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</si>
  <si>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</si>
  <si>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</si>
  <si>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</si>
  <si>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</si>
  <si>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</si>
  <si>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</si>
  <si>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</si>
  <si>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</si>
  <si>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</si>
  <si>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</si>
  <si>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</si>
  <si>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</si>
  <si>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</si>
  <si>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</si>
  <si>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</si>
  <si>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</si>
  <si>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</si>
  <si>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</si>
  <si>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</si>
  <si>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</si>
  <si>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</si>
  <si>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</si>
  <si>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</si>
  <si>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</si>
  <si>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</si>
  <si>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</si>
  <si>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</si>
  <si>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</si>
  <si>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</si>
  <si>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</si>
  <si>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</si>
  <si>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</si>
  <si>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</si>
  <si>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</si>
  <si>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</si>
  <si>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</si>
  <si>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</si>
  <si>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</si>
  <si>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</si>
  <si>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</si>
  <si>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</si>
  <si>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</si>
  <si>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</si>
  <si>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</si>
  <si>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</si>
  <si>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</si>
  <si>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</si>
  <si>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</si>
  <si>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</si>
  <si>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</si>
  <si>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</si>
  <si>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</si>
  <si>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</si>
  <si>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</si>
  <si>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</si>
  <si>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</si>
  <si>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</si>
  <si>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</si>
  <si>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</si>
  <si>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</si>
  <si>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</si>
  <si>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</si>
  <si>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</si>
  <si>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</si>
  <si>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</si>
  <si>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</si>
  <si>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</si>
  <si>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</si>
  <si>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</si>
  <si>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</si>
  <si>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</si>
  <si>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</si>
  <si>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</si>
  <si>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</si>
  <si>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</si>
  <si>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</si>
  <si>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</si>
  <si>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</si>
  <si>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</si>
  <si>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</si>
  <si>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</si>
  <si>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</si>
  <si>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</si>
  <si>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</si>
  <si>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</si>
  <si>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</si>
  <si>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</si>
  <si>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</si>
  <si>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</si>
  <si>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</si>
  <si>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</si>
  <si>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</si>
  <si>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</si>
  <si>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</si>
  <si>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</si>
  <si>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</si>
  <si>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</si>
  <si>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</si>
  <si>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</si>
  <si>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</si>
  <si>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</si>
  <si>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</si>
  <si>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</si>
  <si>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</si>
  <si>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</si>
  <si>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</si>
  <si>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</si>
  <si>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</si>
  <si>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</si>
  <si>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</si>
  <si>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</si>
  <si>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</si>
  <si>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</si>
  <si>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</si>
  <si>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</si>
  <si>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</si>
  <si>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</si>
  <si>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</si>
  <si>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</si>
  <si>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</si>
  <si>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</si>
  <si>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</si>
  <si>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</si>
  <si>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</si>
  <si>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</si>
  <si>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</si>
  <si>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</si>
  <si>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</si>
  <si>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</si>
  <si>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</si>
  <si>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</si>
  <si>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</si>
  <si>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</si>
  <si>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</si>
  <si>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</si>
  <si>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</si>
  <si>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</si>
  <si>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</si>
  <si>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</si>
  <si>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</si>
  <si>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</si>
  <si>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</si>
  <si>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</si>
  <si>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</si>
  <si>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</si>
  <si>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</si>
  <si>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</si>
  <si>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</si>
  <si>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</si>
  <si>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</si>
  <si>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</si>
  <si>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</si>
  <si>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</si>
  <si>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</si>
  <si>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</si>
  <si>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</si>
  <si>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</si>
  <si>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</si>
  <si>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</si>
  <si>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</si>
  <si>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</si>
  <si>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</si>
  <si>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</si>
  <si>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</si>
  <si>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</si>
  <si>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</si>
  <si>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</si>
  <si>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</si>
  <si>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</si>
  <si>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</si>
  <si>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</si>
  <si>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</si>
  <si>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</si>
  <si>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</si>
  <si>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</si>
  <si>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</si>
  <si>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</si>
  <si>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</si>
  <si>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</si>
  <si>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</si>
  <si>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</si>
  <si>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</si>
  <si>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</si>
  <si>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</si>
  <si>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</si>
  <si>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</si>
  <si>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</si>
  <si>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</si>
  <si>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</si>
  <si>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</si>
  <si>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</si>
  <si>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</si>
  <si>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</si>
  <si>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</si>
  <si>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</si>
  <si>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</si>
  <si>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</si>
  <si>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</si>
  <si>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</si>
  <si>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</si>
  <si>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</si>
  <si>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</si>
  <si>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</si>
  <si>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</si>
  <si>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</si>
  <si>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</si>
  <si>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</si>
  <si>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</si>
  <si>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</si>
  <si>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</si>
  <si>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</si>
  <si>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</si>
  <si>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</si>
  <si>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</si>
  <si>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</si>
  <si>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</si>
  <si>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</si>
  <si>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</si>
  <si>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</si>
  <si>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</si>
  <si>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</si>
  <si>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</si>
  <si>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</si>
  <si>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</si>
  <si>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</si>
  <si>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</si>
  <si>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</si>
  <si>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</si>
  <si>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</si>
  <si>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</si>
  <si>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</si>
  <si>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</si>
  <si>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</si>
  <si>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</si>
  <si>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</si>
  <si>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</si>
  <si>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</si>
  <si>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</si>
  <si>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</si>
  <si>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</si>
  <si>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</si>
  <si>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</si>
  <si>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</si>
  <si>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</si>
  <si>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</si>
  <si>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</si>
  <si>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</si>
  <si>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</si>
  <si>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</si>
  <si>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</si>
  <si>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</si>
  <si>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</si>
  <si>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</si>
  <si>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</si>
  <si>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</si>
  <si>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</si>
  <si>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</si>
  <si>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</si>
  <si>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</si>
  <si>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</si>
  <si>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</si>
  <si>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</si>
  <si>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</si>
  <si>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</si>
  <si>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</si>
  <si>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</si>
  <si>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</si>
  <si>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</si>
  <si>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</si>
  <si>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</si>
  <si>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</si>
  <si>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</si>
  <si>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</si>
  <si>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</si>
  <si>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</si>
  <si>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</si>
  <si>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</si>
  <si>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</si>
  <si>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</si>
  <si>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</si>
  <si>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</si>
  <si>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</si>
  <si>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</si>
  <si>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</si>
  <si>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</si>
  <si>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</si>
  <si>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</si>
  <si>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</si>
  <si>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</si>
  <si>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</si>
  <si>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</si>
  <si>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</si>
  <si>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</si>
  <si>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</si>
  <si>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</si>
  <si>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</si>
  <si>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</si>
  <si>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</si>
  <si>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</si>
  <si>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</si>
  <si>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</si>
  <si>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</si>
  <si>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</si>
  <si>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</si>
  <si>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</si>
  <si>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</si>
  <si>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</si>
  <si>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</si>
  <si>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</si>
  <si>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</si>
  <si>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</si>
  <si>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</si>
  <si>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</si>
  <si>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</si>
  <si>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</si>
  <si>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</si>
  <si>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</si>
  <si>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</si>
  <si>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</si>
  <si>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</si>
  <si>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</si>
  <si>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</si>
  <si>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</si>
  <si>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</si>
  <si>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</si>
  <si>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</si>
  <si>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</si>
  <si>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</si>
  <si>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</si>
  <si>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</si>
  <si>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</si>
  <si>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</si>
  <si>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</si>
  <si>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</si>
  <si>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</si>
  <si>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</si>
  <si>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</si>
  <si>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</si>
  <si>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</si>
  <si>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</si>
  <si>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</si>
  <si>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</si>
  <si>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</si>
  <si>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</si>
  <si>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</si>
  <si>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</si>
  <si>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</si>
  <si>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</si>
  <si>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</si>
  <si>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</si>
  <si>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</si>
  <si>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</si>
  <si>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</si>
  <si>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</si>
  <si>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</si>
  <si>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</si>
  <si>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</si>
  <si>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</si>
  <si>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</si>
  <si>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</si>
  <si>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</si>
  <si>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</si>
  <si>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</si>
  <si>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</si>
  <si>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</si>
  <si>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</si>
  <si>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</si>
  <si>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</si>
  <si>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</si>
  <si>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</si>
  <si>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</si>
  <si>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</si>
  <si>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</si>
  <si>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</si>
  <si>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</si>
  <si>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</si>
  <si>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</si>
  <si>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</si>
  <si>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</si>
  <si>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</si>
  <si>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</si>
  <si>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</si>
  <si>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</si>
  <si>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</si>
  <si>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</si>
  <si>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</si>
  <si>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</si>
  <si>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</si>
  <si>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</si>
  <si>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</si>
  <si>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</si>
  <si>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</si>
  <si>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</si>
  <si>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</si>
  <si>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</si>
  <si>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</si>
  <si>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</si>
  <si>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</si>
  <si>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</si>
  <si>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</si>
  <si>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</si>
  <si>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</si>
  <si>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</si>
  <si>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</si>
  <si>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</si>
  <si>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</si>
  <si>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</si>
  <si>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</si>
  <si>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</si>
  <si>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</si>
  <si>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</si>
  <si>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</si>
  <si>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</si>
  <si>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</si>
  <si>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</si>
  <si>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</si>
  <si>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</si>
  <si>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</si>
  <si>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</si>
  <si>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</si>
  <si>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</si>
  <si>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</si>
  <si>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</si>
  <si>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</si>
  <si>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</si>
  <si>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</si>
  <si>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</si>
  <si>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</si>
  <si>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</si>
  <si>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</si>
  <si>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</si>
  <si>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</si>
  <si>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</si>
  <si>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</si>
  <si>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</si>
  <si>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</si>
  <si>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</si>
  <si>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</si>
  <si>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</si>
  <si>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</si>
  <si>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</si>
  <si>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</si>
  <si>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</si>
  <si>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</si>
  <si>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</si>
  <si>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</si>
  <si>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</si>
  <si>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</si>
  <si>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</si>
  <si>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</si>
  <si>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</si>
  <si>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</si>
  <si>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</si>
  <si>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</si>
  <si>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</si>
  <si>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</si>
  <si>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</si>
  <si>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</si>
  <si>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</si>
  <si>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</si>
  <si>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</si>
  <si>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</si>
  <si>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</si>
  <si>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</si>
  <si>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</si>
  <si>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</si>
  <si>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</si>
  <si>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</si>
  <si>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</si>
  <si>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</si>
  <si>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</si>
  <si>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</si>
  <si>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</si>
  <si>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</si>
  <si>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</si>
  <si>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</si>
  <si>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</si>
  <si>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</si>
  <si>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</si>
  <si>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</si>
  <si>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</si>
  <si>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</si>
  <si>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</si>
  <si>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</si>
  <si>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</si>
  <si>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</si>
  <si>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</si>
  <si>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</si>
  <si>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</si>
  <si>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</si>
  <si>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</si>
  <si>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</si>
  <si>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</si>
  <si>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</si>
  <si>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</si>
  <si>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</si>
  <si>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</si>
  <si>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</si>
  <si>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</si>
  <si>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</si>
  <si>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</si>
  <si>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</si>
  <si>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</si>
  <si>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</si>
  <si>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</si>
  <si>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</si>
  <si>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</si>
  <si>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</si>
  <si>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</si>
  <si>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</si>
  <si>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</si>
  <si>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</si>
  <si>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</si>
  <si>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</si>
  <si>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</si>
  <si>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</si>
  <si>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</si>
  <si>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</si>
  <si>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</si>
  <si>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</si>
  <si>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</si>
  <si>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</si>
  <si>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</si>
  <si>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</si>
  <si>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</si>
  <si>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</si>
  <si>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</si>
  <si>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</si>
  <si>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</si>
  <si>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</si>
  <si>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</si>
  <si>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</si>
  <si>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</si>
  <si>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</si>
  <si>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</si>
  <si>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</si>
  <si>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</si>
  <si>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</si>
  <si>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</si>
  <si>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</si>
  <si>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</si>
  <si>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</si>
  <si>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</si>
  <si>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</si>
  <si>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</si>
  <si>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</si>
  <si>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</si>
  <si>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</si>
  <si>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</si>
  <si>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</si>
  <si>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</si>
  <si>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</si>
  <si>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</si>
  <si>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</si>
  <si>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</si>
  <si>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</si>
  <si>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</si>
  <si>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</si>
  <si>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</si>
  <si>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</si>
  <si>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</si>
  <si>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</si>
  <si>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</si>
  <si>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</si>
  <si>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</si>
  <si>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</si>
  <si>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</si>
  <si>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</si>
  <si>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</si>
  <si>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</si>
  <si>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</si>
  <si>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</si>
  <si>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</si>
  <si>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</si>
  <si>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</si>
  <si>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</si>
  <si>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</si>
  <si>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</si>
  <si>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</si>
  <si>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</si>
  <si>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</si>
  <si>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</si>
  <si>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</si>
  <si>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</si>
  <si>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</si>
  <si>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</si>
  <si>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</si>
  <si>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</si>
  <si>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</si>
  <si>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</si>
  <si>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</si>
  <si>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</si>
  <si>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</si>
  <si>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</si>
  <si>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</si>
  <si>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</si>
  <si>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</si>
  <si>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</si>
  <si>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</si>
  <si>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</si>
  <si>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</si>
  <si>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</si>
  <si>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</si>
  <si>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</si>
  <si>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</si>
  <si>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</si>
  <si>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</si>
  <si>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</si>
  <si>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</si>
  <si>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</si>
  <si>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</si>
  <si>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</si>
  <si>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</si>
  <si>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</si>
  <si>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</si>
  <si>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</si>
  <si>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</si>
  <si>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</si>
  <si>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</si>
  <si>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</si>
  <si>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</si>
  <si>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</si>
  <si>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</si>
  <si>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</si>
  <si>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</si>
  <si>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</si>
  <si>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</si>
  <si>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</si>
  <si>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</si>
  <si>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</si>
  <si>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</si>
  <si>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</si>
  <si>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</si>
  <si>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</si>
  <si>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</si>
  <si>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</si>
  <si>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</si>
  <si>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</si>
  <si>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</si>
  <si>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</si>
  <si>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</si>
  <si>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</si>
  <si>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</si>
  <si>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</si>
  <si>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</si>
  <si>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</si>
  <si>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</si>
  <si>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</si>
  <si>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</si>
  <si>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</si>
  <si>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</si>
  <si>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</si>
  <si>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</si>
  <si>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</si>
  <si>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</si>
  <si>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</si>
  <si>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</si>
  <si>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</si>
  <si>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</si>
  <si>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</si>
  <si>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</si>
  <si>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</si>
  <si>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</si>
  <si>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</si>
  <si>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</si>
  <si>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</si>
  <si>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</si>
  <si>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</si>
  <si>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</si>
  <si>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</si>
  <si>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</si>
  <si>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</si>
  <si>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</si>
  <si>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</si>
  <si>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</si>
  <si>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</si>
  <si>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</si>
  <si>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</si>
  <si>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</si>
  <si>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</si>
  <si>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</si>
  <si>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</si>
  <si>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</si>
  <si>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</si>
  <si>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</si>
  <si>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</si>
  <si>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</si>
  <si>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</si>
  <si>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</si>
  <si>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</si>
  <si>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</si>
  <si>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</si>
  <si>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</si>
  <si>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</si>
  <si>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</si>
  <si>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</si>
  <si>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</si>
  <si>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</si>
  <si>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</si>
  <si>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</si>
  <si>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</si>
  <si>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</si>
  <si>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</si>
  <si>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</si>
  <si>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</si>
  <si>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</si>
  <si>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</si>
  <si>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</si>
  <si>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</si>
  <si>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</si>
  <si>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</si>
  <si>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</si>
  <si>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</si>
  <si>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</si>
  <si>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</si>
  <si>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</si>
  <si>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</si>
  <si>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</si>
  <si>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</si>
  <si>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</si>
  <si>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</si>
  <si>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</si>
  <si>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</si>
  <si>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</si>
  <si>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</si>
  <si>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</si>
  <si>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</si>
  <si>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</si>
  <si>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</si>
  <si>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</si>
  <si>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</si>
  <si>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</si>
  <si>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</si>
  <si>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</si>
  <si>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</si>
  <si>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</si>
  <si>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</si>
  <si>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</si>
  <si>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</si>
  <si>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</si>
  <si>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</si>
  <si>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</si>
  <si>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</si>
  <si>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</si>
  <si>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</si>
  <si>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</si>
  <si>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</si>
  <si>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</si>
  <si>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</si>
  <si>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</si>
  <si>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</si>
  <si>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</si>
  <si>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</si>
  <si>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</si>
  <si>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</si>
  <si>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</si>
  <si>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</si>
  <si>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</si>
  <si>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</si>
  <si>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</si>
  <si>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</si>
  <si>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</si>
  <si>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</si>
  <si>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</si>
  <si>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</si>
  <si>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</si>
  <si>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</si>
  <si>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</si>
  <si>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</si>
  <si>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</si>
  <si>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</si>
  <si>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</si>
  <si>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</si>
  <si>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</si>
  <si>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</si>
  <si>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</si>
  <si>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</si>
  <si>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</si>
  <si>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</si>
  <si>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</si>
  <si>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</si>
  <si>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</si>
  <si>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</si>
  <si>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</si>
  <si>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</si>
  <si>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</si>
  <si>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</si>
  <si>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</si>
  <si>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</si>
  <si>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</si>
  <si>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</si>
  <si>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</si>
  <si>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</si>
  <si>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</si>
  <si>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</si>
  <si>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</si>
  <si>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</si>
  <si>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</si>
  <si>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</si>
  <si>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</si>
  <si>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</si>
  <si>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</si>
  <si>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</si>
  <si>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</si>
  <si>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</si>
  <si>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</si>
  <si>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</si>
  <si>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</si>
  <si>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</si>
  <si>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</si>
  <si>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</si>
  <si>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</si>
  <si>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</si>
  <si>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</si>
  <si>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</si>
  <si>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</si>
  <si>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</si>
  <si>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</si>
  <si>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</si>
  <si>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</si>
  <si>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</si>
  <si>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</si>
  <si>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</si>
  <si>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</si>
  <si>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</si>
  <si>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</si>
  <si>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</si>
  <si>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</si>
  <si>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</si>
  <si>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</si>
  <si>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</si>
  <si>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</si>
  <si>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</si>
  <si>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</si>
  <si>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</si>
  <si>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</si>
  <si>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</si>
  <si>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</si>
  <si>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</si>
  <si>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</si>
  <si>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</si>
  <si>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</si>
  <si>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</si>
  <si>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</si>
  <si>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</si>
  <si>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</si>
  <si>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</si>
  <si>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</si>
  <si>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</si>
  <si>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</si>
  <si>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</si>
  <si>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</si>
  <si>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</si>
  <si>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</si>
  <si>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</si>
  <si>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</si>
  <si>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</si>
  <si>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</si>
  <si>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</si>
  <si>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</si>
  <si>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</si>
  <si>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</si>
  <si>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</si>
  <si>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</si>
  <si>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</si>
  <si>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</si>
  <si>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</si>
  <si>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</si>
  <si>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</si>
  <si>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</si>
  <si>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</si>
  <si>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</si>
  <si>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</si>
  <si>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</si>
  <si>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</si>
  <si>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</si>
  <si>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</si>
  <si>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</si>
  <si>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</si>
  <si>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</si>
  <si>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</si>
  <si>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</si>
  <si>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</si>
  <si>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</si>
  <si>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</si>
  <si>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</si>
  <si>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</si>
  <si>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</si>
  <si>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</si>
  <si>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</si>
  <si>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</si>
  <si>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</si>
  <si>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</si>
  <si>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</si>
  <si>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</si>
  <si>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</si>
  <si>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</si>
  <si>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</si>
  <si>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</si>
  <si>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</si>
  <si>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</si>
  <si>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</si>
  <si>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</si>
  <si>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</si>
  <si>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</si>
  <si>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</si>
  <si>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</si>
  <si>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</si>
  <si>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</si>
  <si>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</si>
  <si>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</si>
  <si>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</si>
  <si>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</si>
  <si>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</si>
  <si>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</si>
  <si>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</si>
  <si>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</si>
  <si>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</si>
  <si>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</si>
  <si>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</si>
  <si>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</si>
  <si>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</si>
  <si>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</si>
  <si>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</si>
  <si>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</si>
  <si>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</si>
  <si>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</si>
  <si>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</si>
  <si>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</si>
  <si>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</si>
  <si>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</si>
  <si>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</si>
  <si>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</si>
  <si>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</si>
  <si>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</si>
  <si>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</si>
  <si>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</si>
  <si>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</si>
  <si>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</si>
  <si>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</si>
  <si>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</si>
  <si>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</si>
  <si>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</si>
  <si>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</si>
  <si>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</si>
  <si>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</si>
  <si>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</si>
  <si>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</si>
  <si>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</si>
  <si>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</si>
  <si>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</si>
  <si>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</si>
  <si>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</si>
  <si>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</si>
  <si>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</si>
  <si>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</si>
  <si>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</si>
  <si>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</si>
  <si>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</si>
  <si>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</si>
  <si>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</si>
  <si>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</si>
  <si>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</si>
  <si>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</si>
  <si>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</si>
  <si>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</si>
  <si>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</si>
  <si>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</si>
  <si>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</si>
  <si>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</si>
  <si>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</si>
  <si>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</si>
  <si>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</si>
  <si>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</si>
  <si>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</si>
  <si>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</si>
  <si>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</si>
  <si>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</si>
  <si>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</si>
  <si>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</si>
  <si>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</si>
  <si>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</si>
  <si>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</si>
  <si>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</si>
  <si>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</si>
  <si>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</si>
  <si>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</si>
  <si>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</si>
  <si>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</si>
  <si>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</si>
  <si>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</si>
  <si>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</si>
  <si>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</si>
  <si>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</si>
  <si>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</si>
  <si>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</si>
  <si>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</si>
  <si>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</si>
  <si>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</si>
  <si>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</si>
  <si>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</si>
  <si>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</si>
  <si>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</si>
  <si>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</si>
  <si>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</si>
  <si>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</si>
  <si>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</si>
  <si>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</si>
  <si>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</si>
  <si>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</si>
  <si>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</si>
  <si>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</si>
  <si>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</si>
  <si>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</si>
  <si>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</si>
  <si>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</si>
  <si>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</si>
  <si>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</si>
  <si>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</si>
  <si>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</si>
  <si>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</si>
  <si>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</si>
  <si>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</si>
  <si>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</si>
  <si>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</si>
  <si>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</si>
  <si>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</si>
  <si>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</si>
  <si>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</si>
  <si>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</si>
  <si>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</si>
  <si>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</si>
  <si>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</si>
  <si>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</si>
  <si>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</si>
  <si>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</si>
  <si>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</si>
  <si>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</si>
  <si>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</si>
  <si>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</si>
  <si>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</si>
  <si>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</si>
  <si>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</si>
  <si>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</si>
  <si>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</si>
  <si>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</si>
  <si>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</si>
  <si>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</si>
  <si>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</si>
  <si>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</si>
  <si>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</si>
  <si>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</si>
  <si>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</si>
  <si>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</si>
  <si>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</si>
  <si>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</si>
  <si>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</si>
  <si>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</si>
  <si>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</si>
  <si>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</si>
  <si>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</si>
  <si>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</si>
  <si>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</si>
  <si>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</si>
  <si>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</si>
  <si>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</si>
  <si>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</si>
  <si>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</si>
  <si>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</si>
  <si>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</si>
  <si>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</si>
  <si>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</si>
  <si>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</si>
  <si>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</si>
  <si>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</si>
  <si>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</si>
  <si>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</si>
  <si>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</si>
  <si>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</si>
  <si>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</si>
  <si>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</si>
  <si>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</si>
  <si>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</si>
  <si>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</si>
  <si>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</si>
  <si>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</si>
  <si>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</si>
  <si>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</si>
  <si>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</si>
  <si>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</si>
  <si>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</si>
  <si>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</si>
  <si>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</si>
  <si>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</si>
  <si>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</si>
  <si>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</si>
  <si>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</si>
  <si>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</si>
  <si>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</si>
  <si>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</si>
  <si>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</si>
  <si>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</si>
  <si>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</si>
  <si>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</si>
  <si>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</si>
  <si>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</si>
  <si>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</si>
  <si>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</si>
  <si>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</si>
  <si>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</si>
  <si>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</si>
  <si>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</si>
  <si>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</si>
  <si>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</si>
  <si>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</si>
  <si>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</si>
  <si>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</si>
  <si>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</si>
  <si>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</si>
  <si>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</si>
  <si>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</si>
  <si>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</si>
  <si>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</si>
  <si>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</si>
  <si>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</si>
  <si>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</si>
  <si>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</si>
  <si>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</si>
  <si>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</si>
  <si>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</si>
  <si>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</si>
  <si>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</si>
  <si>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</si>
  <si>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</si>
  <si>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</si>
  <si>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</si>
  <si>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</si>
  <si>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</si>
  <si>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</si>
  <si>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</si>
  <si>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</si>
  <si>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</si>
  <si>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</si>
  <si>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</si>
  <si>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</si>
  <si>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</si>
  <si>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</si>
  <si>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</si>
  <si>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</si>
  <si>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</si>
  <si>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</si>
  <si>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</si>
  <si>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</si>
  <si>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</si>
  <si>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</si>
  <si>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</si>
  <si>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</si>
  <si>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</si>
  <si>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</si>
  <si>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</si>
  <si>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</si>
  <si>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</si>
  <si>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</si>
  <si>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</si>
  <si>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</si>
  <si>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</si>
  <si>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</si>
  <si>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</si>
  <si>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</si>
  <si>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</si>
  <si>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</si>
  <si>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</si>
  <si>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</si>
  <si>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</si>
  <si>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</si>
  <si>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</si>
  <si>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</si>
  <si>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</si>
  <si>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</si>
  <si>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</si>
  <si>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</si>
  <si>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</si>
  <si>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</si>
  <si>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</si>
  <si>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</si>
  <si>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</si>
  <si>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</si>
  <si>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</si>
  <si>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</si>
  <si>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</si>
  <si>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</si>
  <si>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</si>
  <si>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</si>
  <si>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</si>
  <si>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</si>
  <si>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</si>
  <si>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</si>
  <si>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</si>
  <si>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</si>
  <si>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</si>
  <si>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</si>
  <si>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</si>
  <si>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</si>
  <si>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</si>
  <si>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</si>
  <si>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</si>
  <si>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</si>
  <si>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</si>
  <si>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</si>
  <si>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</si>
  <si>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</si>
  <si>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</si>
  <si>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</si>
  <si>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</si>
  <si>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</si>
  <si>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</si>
  <si>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</si>
  <si>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</si>
  <si>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</si>
  <si>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</si>
  <si>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</si>
  <si>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</si>
  <si>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</si>
  <si>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</si>
  <si>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</si>
  <si>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</si>
  <si>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</si>
  <si>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</si>
  <si>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</si>
  <si>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</si>
  <si>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</si>
  <si>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</si>
  <si>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</si>
  <si>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</si>
  <si>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</si>
  <si>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</si>
  <si>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</si>
  <si>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</si>
  <si>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</si>
  <si>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</si>
  <si>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</si>
  <si>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</si>
  <si>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</si>
  <si>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</si>
  <si>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</si>
  <si>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</si>
  <si>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</si>
  <si>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</si>
  <si>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</si>
  <si>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</si>
  <si>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</si>
  <si>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</si>
  <si>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</si>
  <si>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</si>
  <si>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</si>
  <si>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</si>
  <si>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</si>
  <si>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</si>
  <si>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</si>
  <si>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</si>
  <si>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</si>
  <si>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</si>
  <si>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</si>
  <si>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</si>
  <si>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</si>
  <si>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</si>
  <si>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</si>
  <si>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</si>
  <si>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</si>
  <si>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</si>
  <si>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</si>
  <si>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</si>
  <si>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</si>
  <si>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</si>
  <si>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</si>
  <si>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</si>
  <si>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</si>
  <si>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</si>
  <si>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</si>
  <si>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</si>
  <si>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</si>
  <si>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</si>
  <si>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</si>
  <si>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</si>
  <si>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</si>
  <si>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</si>
  <si>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</si>
  <si>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</si>
  <si>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</si>
  <si>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</si>
  <si>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</si>
  <si>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</si>
  <si>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</si>
  <si>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</si>
  <si>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</si>
  <si>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</si>
  <si>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</si>
  <si>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</si>
  <si>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</si>
  <si>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</si>
  <si>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</si>
  <si>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</si>
  <si>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</si>
  <si>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</si>
  <si>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</si>
  <si>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</si>
  <si>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</si>
  <si>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</si>
  <si>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</si>
  <si>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</si>
  <si>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</si>
  <si>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</si>
  <si>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</si>
  <si>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</si>
  <si>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</si>
  <si>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</si>
  <si>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</si>
  <si>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</si>
  <si>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</si>
  <si>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</si>
  <si>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</si>
  <si>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</si>
  <si>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</si>
  <si>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</si>
  <si>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</si>
  <si>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</si>
  <si>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</si>
  <si>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</si>
  <si>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</si>
  <si>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</si>
  <si>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</si>
  <si>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</si>
  <si>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</si>
  <si>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</si>
  <si>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</si>
  <si>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</si>
  <si>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</si>
  <si>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</si>
  <si>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</si>
  <si>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</si>
  <si>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</si>
  <si>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</si>
  <si>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</si>
  <si>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</si>
  <si>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</si>
  <si>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</si>
  <si>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</si>
  <si>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</si>
  <si>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</si>
  <si>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</si>
  <si>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</si>
  <si>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</si>
  <si>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</si>
  <si>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</si>
  <si>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</si>
  <si>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</si>
  <si>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</si>
  <si>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</si>
  <si>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</si>
  <si>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</si>
  <si>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</si>
  <si>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</si>
  <si>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</si>
  <si>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</si>
  <si>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</si>
  <si>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</si>
  <si>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</si>
  <si>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</si>
  <si>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</si>
  <si>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</si>
  <si>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</si>
  <si>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</si>
  <si>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</si>
  <si>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</si>
  <si>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</si>
  <si>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</si>
  <si>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</si>
  <si>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</si>
  <si>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</si>
  <si>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</si>
  <si>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</si>
  <si>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</si>
  <si>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</si>
  <si>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</si>
  <si>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</si>
  <si>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</si>
  <si>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</si>
  <si>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</si>
  <si>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</si>
  <si>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</si>
  <si>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</si>
  <si>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</si>
  <si>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</si>
  <si>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</si>
  <si>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</si>
  <si>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</si>
  <si>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</si>
  <si>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</si>
  <si>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</si>
  <si>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</si>
  <si>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</si>
  <si>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</si>
  <si>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</si>
  <si>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</si>
  <si>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</si>
  <si>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</si>
  <si>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</si>
  <si>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</si>
  <si>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</si>
  <si>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</si>
  <si>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</si>
  <si>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</si>
  <si>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</si>
  <si>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</si>
  <si>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</si>
  <si>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</si>
  <si>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</si>
  <si>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</si>
  <si>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</si>
  <si>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</si>
  <si>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</si>
  <si>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</si>
  <si>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</si>
  <si>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</si>
  <si>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</si>
  <si>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</si>
  <si>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</si>
  <si>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</si>
  <si>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</si>
  <si>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</si>
  <si>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</si>
  <si>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</si>
  <si>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</si>
  <si>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</si>
  <si>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</si>
  <si>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</si>
  <si>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</si>
  <si>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</si>
  <si>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</si>
  <si>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</si>
  <si>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</si>
  <si>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</si>
  <si>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</si>
  <si>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</si>
  <si>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</si>
  <si>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</si>
  <si>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</si>
  <si>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</si>
  <si>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</si>
  <si>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</si>
  <si>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</si>
  <si>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</si>
  <si>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</si>
  <si>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</si>
  <si>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</si>
  <si>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</si>
  <si>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</si>
  <si>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</si>
  <si>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</si>
  <si>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</si>
  <si>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</si>
  <si>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</si>
  <si>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</si>
  <si>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</si>
  <si>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</si>
  <si>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</si>
  <si>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</si>
  <si>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</si>
  <si>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</si>
  <si>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</si>
  <si>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</si>
  <si>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</si>
  <si>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</si>
  <si>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</si>
  <si>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</si>
  <si>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</si>
  <si>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</si>
  <si>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</si>
  <si>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</si>
  <si>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</si>
  <si>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</si>
  <si>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</si>
  <si>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</si>
  <si>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</si>
  <si>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</si>
  <si>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</si>
  <si>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</si>
  <si>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</si>
  <si>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</si>
  <si>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</si>
  <si>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</si>
  <si>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</si>
  <si>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</si>
  <si>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</si>
  <si>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</si>
  <si>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</si>
  <si>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</si>
  <si>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</si>
  <si>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</si>
  <si>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</si>
  <si>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</si>
  <si>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</si>
  <si>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</si>
  <si>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</si>
  <si>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</si>
  <si>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</si>
  <si>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</si>
  <si>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</si>
  <si>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</si>
  <si>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</si>
  <si>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</si>
  <si>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</si>
  <si>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</si>
  <si>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</si>
  <si>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</si>
  <si>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</si>
  <si>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</si>
  <si>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</si>
  <si>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</si>
  <si>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</si>
  <si>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</si>
  <si>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</si>
  <si>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</si>
  <si>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</si>
  <si>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</si>
  <si>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</si>
  <si>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</si>
  <si>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</si>
  <si>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</si>
  <si>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</si>
  <si>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</si>
  <si>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</si>
  <si>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</si>
  <si>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</si>
  <si>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</si>
  <si>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</si>
  <si>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</si>
  <si>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</si>
  <si>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</si>
  <si>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</si>
  <si>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</si>
  <si>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</si>
  <si>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</si>
  <si>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</si>
  <si>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</si>
  <si>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</si>
  <si>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</si>
  <si>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</si>
  <si>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</si>
  <si>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</si>
  <si>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</si>
  <si>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</si>
  <si>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</si>
  <si>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</si>
  <si>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</si>
  <si>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</si>
  <si>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</si>
  <si>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</si>
  <si>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</si>
  <si>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</si>
  <si>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</si>
  <si>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</si>
  <si>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</si>
  <si>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</si>
  <si>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</si>
  <si>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</si>
  <si>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</si>
  <si>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</si>
  <si>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</si>
  <si>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</si>
  <si>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</si>
  <si>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</si>
  <si>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</si>
  <si>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</si>
  <si>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</si>
  <si>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</si>
  <si>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</si>
  <si>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</si>
  <si>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</si>
  <si>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</si>
  <si>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</si>
  <si>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</si>
  <si>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</si>
  <si>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</si>
  <si>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</si>
  <si>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</si>
  <si>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</si>
  <si>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</si>
  <si>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</si>
  <si>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</si>
  <si>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</si>
  <si>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</si>
  <si>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</si>
  <si>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</si>
  <si>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</si>
  <si>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</si>
  <si>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</si>
  <si>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</si>
  <si>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</si>
  <si>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</si>
  <si>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</si>
  <si>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</si>
  <si>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</si>
  <si>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</si>
  <si>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</si>
  <si>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</si>
  <si>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</si>
  <si>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</si>
  <si>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</si>
  <si>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</si>
  <si>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</si>
  <si>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</si>
  <si>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</si>
  <si>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</si>
  <si>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</si>
  <si>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</si>
  <si>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</si>
  <si>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</si>
  <si>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</si>
  <si>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</si>
  <si>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</si>
  <si>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</si>
  <si>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</si>
  <si>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</si>
  <si>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</si>
  <si>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</si>
  <si>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</si>
  <si>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</si>
  <si>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</si>
  <si>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</si>
  <si>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</si>
  <si>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</si>
  <si>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</si>
  <si>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</si>
  <si>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</si>
  <si>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</si>
  <si>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</si>
  <si>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</si>
  <si>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</si>
  <si>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</si>
  <si>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</si>
  <si>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</si>
  <si>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</si>
  <si>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</si>
  <si>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</si>
  <si>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</si>
  <si>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</si>
  <si>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</si>
  <si>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</si>
  <si>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</si>
  <si>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</si>
  <si>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</si>
  <si>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</si>
  <si>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</si>
  <si>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</si>
  <si>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</si>
  <si>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</si>
  <si>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</si>
  <si>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</si>
  <si>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</si>
  <si>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</si>
  <si>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</si>
  <si>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</si>
  <si>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</si>
  <si>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</si>
  <si>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</si>
  <si>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</si>
  <si>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</si>
  <si>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</si>
  <si>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</si>
  <si>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</si>
  <si>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</si>
  <si>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</si>
  <si>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</si>
  <si>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</si>
  <si>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</si>
  <si>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</si>
  <si>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</si>
  <si>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</si>
  <si>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</si>
  <si>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</si>
  <si>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</si>
  <si>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</si>
  <si>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</si>
  <si>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</si>
  <si>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</si>
  <si>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</si>
  <si>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</si>
  <si>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</si>
  <si>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</si>
  <si>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</si>
  <si>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</si>
  <si>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</si>
  <si>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</si>
  <si>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</si>
  <si>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</si>
  <si>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</si>
  <si>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</si>
  <si>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</si>
  <si>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</si>
  <si>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</si>
  <si>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</si>
  <si>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</si>
  <si>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</si>
  <si>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</si>
  <si>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</si>
  <si>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</si>
  <si>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</si>
  <si>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</si>
  <si>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</si>
  <si>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</si>
  <si>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</si>
  <si>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</si>
  <si>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</si>
  <si>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</si>
  <si>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</si>
  <si>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</si>
  <si>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</si>
  <si>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</si>
  <si>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</si>
  <si>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</si>
  <si>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</si>
  <si>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</si>
  <si>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</si>
  <si>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</si>
  <si>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</si>
  <si>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</si>
  <si>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</si>
  <si>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</si>
  <si>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</si>
  <si>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</si>
  <si>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</si>
  <si>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</si>
  <si>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</si>
  <si>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</si>
  <si>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</si>
  <si>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</si>
  <si>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</si>
  <si>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</si>
  <si>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</si>
  <si>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</si>
  <si>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</si>
  <si>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</si>
  <si>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</si>
  <si>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</si>
  <si>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</si>
  <si>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</si>
  <si>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</si>
  <si>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</si>
  <si>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</si>
  <si>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</si>
  <si>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</si>
  <si>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</si>
  <si>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</si>
  <si>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</si>
  <si>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</si>
  <si>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</si>
  <si>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</si>
  <si>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</si>
  <si>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</si>
  <si>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</si>
  <si>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</si>
  <si>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</si>
  <si>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</si>
  <si>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</si>
  <si>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</si>
  <si>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</si>
  <si>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</si>
  <si>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</si>
  <si>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</si>
  <si>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</si>
  <si>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</si>
  <si>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</si>
  <si>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</si>
  <si>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</si>
  <si>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</si>
  <si>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</si>
  <si>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</si>
  <si>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</si>
  <si>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</si>
  <si>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</si>
  <si>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</si>
  <si>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</si>
  <si>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</si>
  <si>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</si>
  <si>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</si>
  <si>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</si>
  <si>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</si>
  <si>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</si>
  <si>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</si>
  <si>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</si>
  <si>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</si>
  <si>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</si>
  <si>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</si>
  <si>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</si>
  <si>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</si>
  <si>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</si>
  <si>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</si>
  <si>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</si>
  <si>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</si>
  <si>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</si>
  <si>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</si>
  <si>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</si>
  <si>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</si>
  <si>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</si>
  <si>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</si>
  <si>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</si>
  <si>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</si>
  <si>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</si>
  <si>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</si>
  <si>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</si>
  <si>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</si>
  <si>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</si>
  <si>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</si>
  <si>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</si>
  <si>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</si>
  <si>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</si>
  <si>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</si>
  <si>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</si>
  <si>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</si>
  <si>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</si>
  <si>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</si>
  <si>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</si>
  <si>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</si>
  <si>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</si>
  <si>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</si>
  <si>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</si>
  <si>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</si>
  <si>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</si>
  <si>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</si>
  <si>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</si>
  <si>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</si>
  <si>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</si>
  <si>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</si>
  <si>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</si>
  <si>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</si>
  <si>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</si>
  <si>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</si>
  <si>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</si>
  <si>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</si>
  <si>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</si>
  <si>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</si>
  <si>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</si>
  <si>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</si>
  <si>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</si>
  <si>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</si>
  <si>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</si>
  <si>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</si>
  <si>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</si>
  <si>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</si>
  <si>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</si>
  <si>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</si>
  <si>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</si>
  <si>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</si>
  <si>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</si>
  <si>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</si>
  <si>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</si>
  <si>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</si>
  <si>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</si>
  <si>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</si>
  <si>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</si>
  <si>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</si>
  <si>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</si>
  <si>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</si>
  <si>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</si>
  <si>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</si>
  <si>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</si>
  <si>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</si>
  <si>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</si>
  <si>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</si>
  <si>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</si>
  <si>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</si>
  <si>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</si>
  <si>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</si>
  <si>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</si>
  <si>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</si>
  <si>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</si>
  <si>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</si>
  <si>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</si>
  <si>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</si>
  <si>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</si>
  <si>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</si>
  <si>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</si>
  <si>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</si>
  <si>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</si>
  <si>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</si>
  <si>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</si>
  <si>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</si>
  <si>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</si>
  <si>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</si>
  <si>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</si>
  <si>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</si>
  <si>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</si>
  <si>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</si>
  <si>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</si>
  <si>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</si>
  <si>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</si>
  <si>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</si>
  <si>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</si>
  <si>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</si>
  <si>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</si>
  <si>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</si>
  <si>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</si>
  <si>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</si>
  <si>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</si>
  <si>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2021-76-10001890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</si>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</sst>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4" t="s">
        <v>2654</v>
      </c>
      <c r="D2" s="215"/>
      <c r="E2" s="215"/>
      <c r="F2" s="215"/>
      <c r="G2" s="215"/>
      <c r="H2" s="215"/>
      <c r="I2" s="215"/>
      <c r="J2" s="215"/>
      <c r="K2" s="215"/>
      <c r="L2" s="235" t="s">
        <v>2640</v>
      </c>
      <c r="M2" s="235"/>
      <c r="N2" s="240" t="s">
        <v>2641</v>
      </c>
      <c r="O2" s="241"/>
    </row>
    <row r="3" spans="1:20" ht="33" customHeight="1" x14ac:dyDescent="0.3">
      <c r="A3" s="9"/>
      <c r="B3" s="8"/>
      <c r="C3" s="216"/>
      <c r="D3" s="217"/>
      <c r="E3" s="217"/>
      <c r="F3" s="217"/>
      <c r="G3" s="217"/>
      <c r="H3" s="217"/>
      <c r="I3" s="217"/>
      <c r="J3" s="217"/>
      <c r="K3" s="217"/>
      <c r="L3" s="242" t="s">
        <v>1</v>
      </c>
      <c r="M3" s="242"/>
      <c r="N3" s="242" t="s">
        <v>2642</v>
      </c>
      <c r="O3" s="244"/>
    </row>
    <row r="4" spans="1:20" ht="24.75" customHeight="1" thickBot="1" x14ac:dyDescent="0.35">
      <c r="A4" s="10"/>
      <c r="B4" s="12"/>
      <c r="C4" s="218"/>
      <c r="D4" s="219"/>
      <c r="E4" s="219"/>
      <c r="F4" s="219"/>
      <c r="G4" s="219"/>
      <c r="H4" s="219"/>
      <c r="I4" s="219"/>
      <c r="J4" s="219"/>
      <c r="K4" s="219"/>
      <c r="L4" s="245" t="s">
        <v>0</v>
      </c>
      <c r="M4" s="245"/>
      <c r="N4" s="245"/>
      <c r="O4" s="24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6" t="str">
        <f>HYPERLINK("#MI_Oferente_Singular!A114","CAPACIDAD RESIDUAL")</f>
        <v>CAPACIDAD RESIDUAL</v>
      </c>
      <c r="F8" s="237"/>
      <c r="G8" s="23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6" t="str">
        <f>HYPERLINK("#MI_Oferente_Singular!A162","TALENTO HUMANO")</f>
        <v>TALENTO HUMANO</v>
      </c>
      <c r="F9" s="237"/>
      <c r="G9" s="23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6" t="str">
        <f>HYPERLINK("#MI_Oferente_Singular!F162","INFRAESTRUCTURA")</f>
        <v>INFRAESTRUCTURA</v>
      </c>
      <c r="F10" s="237"/>
      <c r="G10" s="238"/>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2" t="s">
        <v>2728</v>
      </c>
      <c r="D15" s="35"/>
      <c r="E15" s="35"/>
      <c r="F15" s="5"/>
      <c r="G15" s="32" t="s">
        <v>1168</v>
      </c>
      <c r="H15" s="103" t="s">
        <v>1033</v>
      </c>
      <c r="I15" s="32" t="s">
        <v>2624</v>
      </c>
      <c r="J15" s="108" t="s">
        <v>2626</v>
      </c>
      <c r="L15" s="220" t="s">
        <v>8</v>
      </c>
      <c r="M15" s="220"/>
      <c r="N15" s="122"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0" t="s">
        <v>21</v>
      </c>
      <c r="B17" s="201"/>
      <c r="C17" s="201"/>
      <c r="D17" s="201"/>
      <c r="E17" s="201"/>
      <c r="F17" s="201"/>
      <c r="G17" s="201"/>
      <c r="H17" s="200" t="s">
        <v>12</v>
      </c>
      <c r="I17" s="201"/>
      <c r="J17" s="201"/>
      <c r="K17" s="201"/>
      <c r="L17" s="201"/>
      <c r="M17" s="201"/>
      <c r="N17" s="201"/>
      <c r="O17" s="20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9" t="s">
        <v>2639</v>
      </c>
      <c r="I19" s="134" t="s">
        <v>11</v>
      </c>
      <c r="J19" s="135" t="s">
        <v>10</v>
      </c>
      <c r="K19" s="135" t="s">
        <v>2609</v>
      </c>
      <c r="L19" s="135" t="s">
        <v>1161</v>
      </c>
      <c r="M19" s="135" t="s">
        <v>1162</v>
      </c>
      <c r="N19" s="136" t="s">
        <v>2610</v>
      </c>
      <c r="O19" s="131"/>
      <c r="Q19" s="51"/>
      <c r="R19" s="51"/>
    </row>
    <row r="20" spans="1:23" ht="30" customHeight="1" x14ac:dyDescent="0.3">
      <c r="A20" s="9"/>
      <c r="B20" s="109">
        <v>900005961</v>
      </c>
      <c r="C20" s="5"/>
      <c r="D20" s="73"/>
      <c r="E20" s="5"/>
      <c r="F20" s="5"/>
      <c r="G20" s="5"/>
      <c r="H20" s="239"/>
      <c r="I20" s="143" t="s">
        <v>1155</v>
      </c>
      <c r="J20" s="144" t="s">
        <v>1063</v>
      </c>
      <c r="K20" s="145">
        <v>2728306406</v>
      </c>
      <c r="L20" s="146">
        <v>44242</v>
      </c>
      <c r="M20" s="146">
        <v>44561</v>
      </c>
      <c r="N20" s="129">
        <f>+(M20-L20)/30</f>
        <v>10.633333333333333</v>
      </c>
      <c r="O20" s="132"/>
      <c r="U20" s="128"/>
      <c r="V20" s="105">
        <f ca="1">NOW()</f>
        <v>44191.911639583333</v>
      </c>
      <c r="W20" s="105">
        <f ca="1">NOW()</f>
        <v>44191.911639583333</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3">
      <c r="A24" s="9"/>
      <c r="B24" s="101"/>
      <c r="C24" s="21"/>
      <c r="D24" s="21"/>
      <c r="E24" s="21"/>
      <c r="F24" s="5"/>
      <c r="G24" s="5"/>
      <c r="H24" s="70"/>
      <c r="I24" s="143"/>
      <c r="J24" s="144"/>
      <c r="K24" s="145"/>
      <c r="L24" s="146"/>
      <c r="M24" s="146"/>
      <c r="N24" s="130">
        <f t="shared" si="1"/>
        <v>0</v>
      </c>
      <c r="O24" s="133"/>
    </row>
    <row r="25" spans="1:23" ht="30" customHeight="1" outlineLevel="1" x14ac:dyDescent="0.3">
      <c r="A25" s="9"/>
      <c r="B25" s="101"/>
      <c r="C25" s="21"/>
      <c r="D25" s="21"/>
      <c r="E25" s="21"/>
      <c r="F25" s="5"/>
      <c r="G25" s="5"/>
      <c r="H25" s="70"/>
      <c r="I25" s="143"/>
      <c r="J25" s="144"/>
      <c r="K25" s="145"/>
      <c r="L25" s="146"/>
      <c r="M25" s="146"/>
      <c r="N25" s="130">
        <f t="shared" si="1"/>
        <v>0</v>
      </c>
      <c r="O25" s="133"/>
    </row>
    <row r="26" spans="1:23" ht="30" customHeight="1" outlineLevel="1" x14ac:dyDescent="0.3">
      <c r="A26" s="9"/>
      <c r="B26" s="101"/>
      <c r="C26" s="21"/>
      <c r="D26" s="21"/>
      <c r="E26" s="21"/>
      <c r="F26" s="5"/>
      <c r="G26" s="5"/>
      <c r="H26" s="70"/>
      <c r="I26" s="143"/>
      <c r="J26" s="144"/>
      <c r="K26" s="145"/>
      <c r="L26" s="146"/>
      <c r="M26" s="146"/>
      <c r="N26" s="130">
        <f t="shared" si="1"/>
        <v>0</v>
      </c>
      <c r="O26" s="133"/>
    </row>
    <row r="27" spans="1:23" ht="30" customHeight="1" outlineLevel="1" x14ac:dyDescent="0.3">
      <c r="A27" s="9"/>
      <c r="B27" s="101"/>
      <c r="C27" s="21"/>
      <c r="D27" s="21"/>
      <c r="E27" s="21"/>
      <c r="F27" s="5"/>
      <c r="G27" s="5"/>
      <c r="H27" s="70"/>
      <c r="I27" s="143"/>
      <c r="J27" s="144"/>
      <c r="K27" s="145"/>
      <c r="L27" s="146"/>
      <c r="M27" s="146"/>
      <c r="N27" s="130">
        <f t="shared" si="1"/>
        <v>0</v>
      </c>
      <c r="O27" s="133"/>
    </row>
    <row r="28" spans="1:23" ht="30" customHeight="1" outlineLevel="1" x14ac:dyDescent="0.3">
      <c r="A28" s="9"/>
      <c r="B28" s="101"/>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07" t="s">
        <v>2</v>
      </c>
      <c r="C37" s="207"/>
      <c r="D37" s="207"/>
      <c r="E37" s="207"/>
      <c r="F37" s="207"/>
      <c r="G37" s="5"/>
      <c r="H37" s="123"/>
      <c r="I37" s="124"/>
      <c r="J37" s="124"/>
      <c r="K37" s="124"/>
      <c r="L37" s="124"/>
      <c r="M37" s="124"/>
      <c r="N37" s="124"/>
      <c r="O37" s="125"/>
    </row>
    <row r="38" spans="1:16" ht="21" customHeight="1" x14ac:dyDescent="0.3">
      <c r="A38" s="9"/>
      <c r="B38" s="234" t="str">
        <f>VLOOKUP(B20,EAS!A2:B1439,2,0)</f>
        <v>FUNDACION CASA HOGAR NUESTRO SUEÑOS</v>
      </c>
      <c r="C38" s="234"/>
      <c r="D38" s="234"/>
      <c r="E38" s="234"/>
      <c r="F38" s="234"/>
      <c r="G38" s="5"/>
      <c r="H38" s="126"/>
      <c r="I38" s="243" t="s">
        <v>7</v>
      </c>
      <c r="J38" s="243"/>
      <c r="K38" s="243"/>
      <c r="L38" s="243"/>
      <c r="M38" s="243"/>
      <c r="N38" s="243"/>
      <c r="O38" s="127"/>
    </row>
    <row r="39" spans="1:16" ht="42.9" customHeight="1" thickBot="1" x14ac:dyDescent="0.35">
      <c r="A39" s="10"/>
      <c r="B39" s="11"/>
      <c r="C39" s="11"/>
      <c r="D39" s="11"/>
      <c r="E39" s="11"/>
      <c r="F39" s="11"/>
      <c r="G39" s="11"/>
      <c r="H39" s="10"/>
      <c r="I39" s="229" t="s">
        <v>2729</v>
      </c>
      <c r="J39" s="229"/>
      <c r="K39" s="229"/>
      <c r="L39" s="229"/>
      <c r="M39" s="229"/>
      <c r="N39" s="229"/>
      <c r="O39" s="12"/>
    </row>
    <row r="40" spans="1:16" ht="15" thickBot="1" x14ac:dyDescent="0.35"/>
    <row r="41" spans="1:16" s="19" customFormat="1" ht="31.5" customHeight="1" thickBot="1" x14ac:dyDescent="0.35">
      <c r="A41" s="200" t="s">
        <v>3</v>
      </c>
      <c r="B41" s="201"/>
      <c r="C41" s="201"/>
      <c r="D41" s="201"/>
      <c r="E41" s="201"/>
      <c r="F41" s="201"/>
      <c r="G41" s="201"/>
      <c r="H41" s="201"/>
      <c r="I41" s="201"/>
      <c r="J41" s="201"/>
      <c r="K41" s="201"/>
      <c r="L41" s="201"/>
      <c r="M41" s="201"/>
      <c r="N41" s="201"/>
      <c r="O41" s="202"/>
      <c r="P41" s="76"/>
    </row>
    <row r="42" spans="1:16" ht="8.25" customHeight="1" thickBot="1" x14ac:dyDescent="0.35"/>
    <row r="43" spans="1:16" s="19" customFormat="1" ht="31.5" customHeight="1" thickBot="1" x14ac:dyDescent="0.35">
      <c r="A43" s="178" t="s">
        <v>4</v>
      </c>
      <c r="B43" s="179"/>
      <c r="C43" s="179"/>
      <c r="D43" s="179"/>
      <c r="E43" s="179"/>
      <c r="F43" s="179"/>
      <c r="G43" s="179"/>
      <c r="H43" s="179"/>
      <c r="I43" s="179"/>
      <c r="J43" s="179"/>
      <c r="K43" s="179"/>
      <c r="L43" s="179"/>
      <c r="M43" s="179"/>
      <c r="N43" s="179"/>
      <c r="O43" s="180"/>
      <c r="P43" s="76"/>
    </row>
    <row r="44" spans="1:16" ht="15" customHeight="1" x14ac:dyDescent="0.3">
      <c r="A44" s="181" t="s">
        <v>2655</v>
      </c>
      <c r="B44" s="182"/>
      <c r="C44" s="182"/>
      <c r="D44" s="182"/>
      <c r="E44" s="182"/>
      <c r="F44" s="182"/>
      <c r="G44" s="182"/>
      <c r="H44" s="182"/>
      <c r="I44" s="182"/>
      <c r="J44" s="182"/>
      <c r="K44" s="182"/>
      <c r="L44" s="182"/>
      <c r="M44" s="182"/>
      <c r="N44" s="182"/>
      <c r="O44" s="183"/>
    </row>
    <row r="45" spans="1:16" x14ac:dyDescent="0.3">
      <c r="A45" s="184"/>
      <c r="B45" s="185"/>
      <c r="C45" s="185"/>
      <c r="D45" s="185"/>
      <c r="E45" s="185"/>
      <c r="F45" s="185"/>
      <c r="G45" s="185"/>
      <c r="H45" s="185"/>
      <c r="I45" s="185"/>
      <c r="J45" s="185"/>
      <c r="K45" s="185"/>
      <c r="L45" s="185"/>
      <c r="M45" s="185"/>
      <c r="N45" s="185"/>
      <c r="O45" s="18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7">
        <v>1</v>
      </c>
      <c r="B48" s="116" t="s">
        <v>2665</v>
      </c>
      <c r="C48" s="110" t="s">
        <v>31</v>
      </c>
      <c r="D48" s="115" t="s">
        <v>2676</v>
      </c>
      <c r="E48" s="170">
        <v>41264</v>
      </c>
      <c r="F48" s="170">
        <v>41851</v>
      </c>
      <c r="G48" s="153">
        <f>IF(AND(E48&lt;&gt;"",F48&lt;&gt;""),((F48-E48)/30),"")</f>
        <v>19.566666666666666</v>
      </c>
      <c r="H48" s="116" t="s">
        <v>2698</v>
      </c>
      <c r="I48" s="115" t="s">
        <v>628</v>
      </c>
      <c r="J48" s="115" t="s">
        <v>630</v>
      </c>
      <c r="K48" s="117">
        <v>898043328</v>
      </c>
      <c r="L48" s="111" t="s">
        <v>1148</v>
      </c>
      <c r="M48" s="112">
        <v>1</v>
      </c>
      <c r="N48" s="111" t="s">
        <v>27</v>
      </c>
      <c r="O48" s="118" t="s">
        <v>26</v>
      </c>
      <c r="P48" s="78"/>
    </row>
    <row r="49" spans="1:16" s="6" customFormat="1" ht="24.75" customHeight="1" x14ac:dyDescent="0.3">
      <c r="A49" s="137">
        <v>2</v>
      </c>
      <c r="B49" s="116" t="s">
        <v>2665</v>
      </c>
      <c r="C49" s="118" t="s">
        <v>31</v>
      </c>
      <c r="D49" s="115" t="s">
        <v>2677</v>
      </c>
      <c r="E49" s="170">
        <v>41298</v>
      </c>
      <c r="F49" s="170">
        <v>41639</v>
      </c>
      <c r="G49" s="153">
        <f t="shared" ref="G49:G50" si="2">IF(AND(E49&lt;&gt;"",F49&lt;&gt;""),((F49-E49)/30),"")</f>
        <v>11.366666666666667</v>
      </c>
      <c r="H49" s="171" t="s">
        <v>2699</v>
      </c>
      <c r="I49" s="115" t="s">
        <v>628</v>
      </c>
      <c r="J49" s="115" t="s">
        <v>638</v>
      </c>
      <c r="K49" s="117">
        <v>65513542</v>
      </c>
      <c r="L49" s="118" t="s">
        <v>1148</v>
      </c>
      <c r="M49" s="112">
        <v>1</v>
      </c>
      <c r="N49" s="118" t="s">
        <v>27</v>
      </c>
      <c r="O49" s="118" t="s">
        <v>1148</v>
      </c>
      <c r="P49" s="78"/>
    </row>
    <row r="50" spans="1:16" s="6" customFormat="1" ht="24.75" customHeight="1" x14ac:dyDescent="0.3">
      <c r="A50" s="137">
        <v>3</v>
      </c>
      <c r="B50" s="116" t="s">
        <v>2665</v>
      </c>
      <c r="C50" s="118" t="s">
        <v>31</v>
      </c>
      <c r="D50" s="115" t="s">
        <v>2678</v>
      </c>
      <c r="E50" s="170">
        <v>41575</v>
      </c>
      <c r="F50" s="170">
        <v>41851</v>
      </c>
      <c r="G50" s="153">
        <f t="shared" si="2"/>
        <v>9.1999999999999993</v>
      </c>
      <c r="H50" s="116" t="s">
        <v>2700</v>
      </c>
      <c r="I50" s="115" t="s">
        <v>628</v>
      </c>
      <c r="J50" s="115" t="s">
        <v>630</v>
      </c>
      <c r="K50" s="117">
        <v>237852075</v>
      </c>
      <c r="L50" s="118" t="s">
        <v>1148</v>
      </c>
      <c r="M50" s="112">
        <v>1</v>
      </c>
      <c r="N50" s="118" t="s">
        <v>27</v>
      </c>
      <c r="O50" s="118" t="s">
        <v>26</v>
      </c>
      <c r="P50" s="78"/>
    </row>
    <row r="51" spans="1:16" s="6" customFormat="1" ht="24.75" customHeight="1" outlineLevel="1" x14ac:dyDescent="0.3">
      <c r="A51" s="137">
        <v>4</v>
      </c>
      <c r="B51" s="116" t="s">
        <v>2665</v>
      </c>
      <c r="C51" s="118" t="s">
        <v>31</v>
      </c>
      <c r="D51" s="115" t="s">
        <v>2679</v>
      </c>
      <c r="E51" s="170">
        <v>41663</v>
      </c>
      <c r="F51" s="170">
        <v>41912</v>
      </c>
      <c r="G51" s="153">
        <f t="shared" ref="G51:G107" si="3">IF(AND(E51&lt;&gt;"",F51&lt;&gt;""),((F51-E51)/30),"")</f>
        <v>8.3000000000000007</v>
      </c>
      <c r="H51" s="116" t="s">
        <v>2701</v>
      </c>
      <c r="I51" s="115" t="s">
        <v>628</v>
      </c>
      <c r="J51" s="115" t="s">
        <v>648</v>
      </c>
      <c r="K51" s="113">
        <v>1207777935</v>
      </c>
      <c r="L51" s="118" t="s">
        <v>1148</v>
      </c>
      <c r="M51" s="112">
        <v>1</v>
      </c>
      <c r="N51" s="118" t="s">
        <v>27</v>
      </c>
      <c r="O51" s="118" t="s">
        <v>26</v>
      </c>
      <c r="P51" s="78"/>
    </row>
    <row r="52" spans="1:16" s="7" customFormat="1" ht="24.75" customHeight="1" outlineLevel="1" x14ac:dyDescent="0.3">
      <c r="A52" s="138">
        <v>5</v>
      </c>
      <c r="B52" s="116" t="s">
        <v>2665</v>
      </c>
      <c r="C52" s="118" t="s">
        <v>31</v>
      </c>
      <c r="D52" s="115" t="s">
        <v>2680</v>
      </c>
      <c r="E52" s="170">
        <v>41851</v>
      </c>
      <c r="F52" s="170">
        <v>41943</v>
      </c>
      <c r="G52" s="153">
        <f t="shared" si="3"/>
        <v>3.0666666666666669</v>
      </c>
      <c r="H52" s="116" t="s">
        <v>2702</v>
      </c>
      <c r="I52" s="115" t="s">
        <v>628</v>
      </c>
      <c r="J52" s="115" t="s">
        <v>630</v>
      </c>
      <c r="K52" s="113">
        <v>321039694</v>
      </c>
      <c r="L52" s="118" t="s">
        <v>1148</v>
      </c>
      <c r="M52" s="112">
        <v>1</v>
      </c>
      <c r="N52" s="118" t="s">
        <v>27</v>
      </c>
      <c r="O52" s="118" t="s">
        <v>26</v>
      </c>
      <c r="P52" s="79"/>
    </row>
    <row r="53" spans="1:16" s="7" customFormat="1" ht="24.75" customHeight="1" outlineLevel="1" x14ac:dyDescent="0.3">
      <c r="A53" s="138">
        <v>6</v>
      </c>
      <c r="B53" s="116" t="s">
        <v>2665</v>
      </c>
      <c r="C53" s="118" t="s">
        <v>31</v>
      </c>
      <c r="D53" s="115" t="s">
        <v>2681</v>
      </c>
      <c r="E53" s="170">
        <v>42026</v>
      </c>
      <c r="F53" s="170">
        <v>42369</v>
      </c>
      <c r="G53" s="153">
        <f t="shared" si="3"/>
        <v>11.433333333333334</v>
      </c>
      <c r="H53" s="116" t="s">
        <v>2703</v>
      </c>
      <c r="I53" s="115" t="s">
        <v>628</v>
      </c>
      <c r="J53" s="115" t="s">
        <v>630</v>
      </c>
      <c r="K53" s="113">
        <v>575913504</v>
      </c>
      <c r="L53" s="118" t="s">
        <v>1148</v>
      </c>
      <c r="M53" s="112">
        <v>1</v>
      </c>
      <c r="N53" s="118" t="s">
        <v>27</v>
      </c>
      <c r="O53" s="118" t="s">
        <v>26</v>
      </c>
      <c r="P53" s="79"/>
    </row>
    <row r="54" spans="1:16" s="7" customFormat="1" ht="24.75" customHeight="1" outlineLevel="1" x14ac:dyDescent="0.3">
      <c r="A54" s="138">
        <v>7</v>
      </c>
      <c r="B54" s="116" t="s">
        <v>2665</v>
      </c>
      <c r="C54" s="118" t="s">
        <v>31</v>
      </c>
      <c r="D54" s="115" t="s">
        <v>2682</v>
      </c>
      <c r="E54" s="170">
        <v>42025</v>
      </c>
      <c r="F54" s="170">
        <v>42369</v>
      </c>
      <c r="G54" s="153">
        <f t="shared" si="3"/>
        <v>11.466666666666667</v>
      </c>
      <c r="H54" s="116" t="s">
        <v>2704</v>
      </c>
      <c r="I54" s="115" t="s">
        <v>628</v>
      </c>
      <c r="J54" s="115" t="s">
        <v>630</v>
      </c>
      <c r="K54" s="113">
        <v>883527268</v>
      </c>
      <c r="L54" s="118" t="s">
        <v>1148</v>
      </c>
      <c r="M54" s="112">
        <v>1</v>
      </c>
      <c r="N54" s="118" t="s">
        <v>27</v>
      </c>
      <c r="O54" s="118" t="s">
        <v>26</v>
      </c>
      <c r="P54" s="79"/>
    </row>
    <row r="55" spans="1:16" s="7" customFormat="1" ht="24.75" customHeight="1" outlineLevel="1" x14ac:dyDescent="0.3">
      <c r="A55" s="138">
        <v>8</v>
      </c>
      <c r="B55" s="116" t="s">
        <v>2665</v>
      </c>
      <c r="C55" s="118" t="s">
        <v>31</v>
      </c>
      <c r="D55" s="115" t="s">
        <v>2683</v>
      </c>
      <c r="E55" s="170">
        <v>42033</v>
      </c>
      <c r="F55" s="170">
        <v>42369</v>
      </c>
      <c r="G55" s="153">
        <f t="shared" si="3"/>
        <v>11.2</v>
      </c>
      <c r="H55" s="116" t="s">
        <v>2705</v>
      </c>
      <c r="I55" s="115" t="s">
        <v>628</v>
      </c>
      <c r="J55" s="115" t="s">
        <v>630</v>
      </c>
      <c r="K55" s="117">
        <v>1651671387</v>
      </c>
      <c r="L55" s="118" t="s">
        <v>1148</v>
      </c>
      <c r="M55" s="112">
        <v>1</v>
      </c>
      <c r="N55" s="118" t="s">
        <v>27</v>
      </c>
      <c r="O55" s="118" t="s">
        <v>26</v>
      </c>
      <c r="P55" s="79"/>
    </row>
    <row r="56" spans="1:16" s="7" customFormat="1" ht="24.75" customHeight="1" outlineLevel="1" x14ac:dyDescent="0.3">
      <c r="A56" s="138">
        <v>9</v>
      </c>
      <c r="B56" s="116" t="s">
        <v>2665</v>
      </c>
      <c r="C56" s="118" t="s">
        <v>31</v>
      </c>
      <c r="D56" s="115" t="s">
        <v>2684</v>
      </c>
      <c r="E56" s="170">
        <v>42401</v>
      </c>
      <c r="F56" s="170">
        <v>42521</v>
      </c>
      <c r="G56" s="153">
        <f t="shared" si="3"/>
        <v>4</v>
      </c>
      <c r="H56" s="116" t="s">
        <v>2706</v>
      </c>
      <c r="I56" s="115" t="s">
        <v>628</v>
      </c>
      <c r="J56" s="115" t="s">
        <v>630</v>
      </c>
      <c r="K56" s="117">
        <v>219630154</v>
      </c>
      <c r="L56" s="118" t="s">
        <v>1148</v>
      </c>
      <c r="M56" s="112">
        <v>1</v>
      </c>
      <c r="N56" s="118" t="s">
        <v>27</v>
      </c>
      <c r="O56" s="118" t="s">
        <v>26</v>
      </c>
      <c r="P56" s="79"/>
    </row>
    <row r="57" spans="1:16" s="7" customFormat="1" ht="24.75" customHeight="1" outlineLevel="1" x14ac:dyDescent="0.3">
      <c r="A57" s="138">
        <v>10</v>
      </c>
      <c r="B57" s="116" t="s">
        <v>2665</v>
      </c>
      <c r="C57" s="118" t="s">
        <v>31</v>
      </c>
      <c r="D57" s="115" t="s">
        <v>2685</v>
      </c>
      <c r="E57" s="170">
        <v>42517</v>
      </c>
      <c r="F57" s="170">
        <v>42674</v>
      </c>
      <c r="G57" s="153">
        <f t="shared" si="3"/>
        <v>5.2333333333333334</v>
      </c>
      <c r="H57" s="116" t="s">
        <v>2706</v>
      </c>
      <c r="I57" s="115" t="s">
        <v>628</v>
      </c>
      <c r="J57" s="115" t="s">
        <v>630</v>
      </c>
      <c r="K57" s="117">
        <v>262086552</v>
      </c>
      <c r="L57" s="118" t="s">
        <v>1148</v>
      </c>
      <c r="M57" s="112">
        <v>1</v>
      </c>
      <c r="N57" s="118" t="s">
        <v>27</v>
      </c>
      <c r="O57" s="118" t="s">
        <v>26</v>
      </c>
      <c r="P57" s="79"/>
    </row>
    <row r="58" spans="1:16" s="7" customFormat="1" ht="24.75" customHeight="1" outlineLevel="1" x14ac:dyDescent="0.3">
      <c r="A58" s="138">
        <v>11</v>
      </c>
      <c r="B58" s="116" t="s">
        <v>2665</v>
      </c>
      <c r="C58" s="118" t="s">
        <v>31</v>
      </c>
      <c r="D58" s="115" t="s">
        <v>2686</v>
      </c>
      <c r="E58" s="170">
        <v>42719</v>
      </c>
      <c r="F58" s="170">
        <v>43084</v>
      </c>
      <c r="G58" s="153">
        <f t="shared" si="3"/>
        <v>12.166666666666666</v>
      </c>
      <c r="H58" s="116" t="s">
        <v>2707</v>
      </c>
      <c r="I58" s="115" t="s">
        <v>628</v>
      </c>
      <c r="J58" s="115" t="s">
        <v>630</v>
      </c>
      <c r="K58" s="117">
        <v>497943656</v>
      </c>
      <c r="L58" s="118" t="s">
        <v>1148</v>
      </c>
      <c r="M58" s="112">
        <v>1</v>
      </c>
      <c r="N58" s="118" t="s">
        <v>27</v>
      </c>
      <c r="O58" s="118" t="s">
        <v>26</v>
      </c>
      <c r="P58" s="79"/>
    </row>
    <row r="59" spans="1:16" s="7" customFormat="1" ht="24.75" customHeight="1" outlineLevel="1" x14ac:dyDescent="0.3">
      <c r="A59" s="138">
        <v>12</v>
      </c>
      <c r="B59" s="116" t="s">
        <v>2665</v>
      </c>
      <c r="C59" s="118" t="s">
        <v>31</v>
      </c>
      <c r="D59" s="115" t="s">
        <v>2687</v>
      </c>
      <c r="E59" s="170">
        <v>43069</v>
      </c>
      <c r="F59" s="170">
        <v>43312</v>
      </c>
      <c r="G59" s="153">
        <f t="shared" si="3"/>
        <v>8.1</v>
      </c>
      <c r="H59" s="116" t="s">
        <v>2708</v>
      </c>
      <c r="I59" s="115" t="s">
        <v>628</v>
      </c>
      <c r="J59" s="115" t="s">
        <v>630</v>
      </c>
      <c r="K59" s="117">
        <v>388111395</v>
      </c>
      <c r="L59" s="118" t="s">
        <v>1148</v>
      </c>
      <c r="M59" s="112">
        <v>1</v>
      </c>
      <c r="N59" s="118" t="s">
        <v>27</v>
      </c>
      <c r="O59" s="118" t="s">
        <v>26</v>
      </c>
      <c r="P59" s="79"/>
    </row>
    <row r="60" spans="1:16" s="7" customFormat="1" ht="24.75" customHeight="1" outlineLevel="1" x14ac:dyDescent="0.3">
      <c r="A60" s="138">
        <v>13</v>
      </c>
      <c r="B60" s="116" t="s">
        <v>2665</v>
      </c>
      <c r="C60" s="118" t="s">
        <v>31</v>
      </c>
      <c r="D60" s="115" t="s">
        <v>2688</v>
      </c>
      <c r="E60" s="170">
        <v>43070</v>
      </c>
      <c r="F60" s="170">
        <v>43312</v>
      </c>
      <c r="G60" s="153">
        <f t="shared" si="3"/>
        <v>8.0666666666666664</v>
      </c>
      <c r="H60" s="116" t="s">
        <v>2709</v>
      </c>
      <c r="I60" s="115" t="s">
        <v>628</v>
      </c>
      <c r="J60" s="115" t="s">
        <v>630</v>
      </c>
      <c r="K60" s="117">
        <v>829320894</v>
      </c>
      <c r="L60" s="118" t="s">
        <v>1148</v>
      </c>
      <c r="M60" s="112">
        <v>1</v>
      </c>
      <c r="N60" s="118" t="s">
        <v>27</v>
      </c>
      <c r="O60" s="118" t="s">
        <v>26</v>
      </c>
      <c r="P60" s="79"/>
    </row>
    <row r="61" spans="1:16" s="7" customFormat="1" ht="24.75" customHeight="1" outlineLevel="1" x14ac:dyDescent="0.3">
      <c r="A61" s="138">
        <v>14</v>
      </c>
      <c r="B61" s="116" t="s">
        <v>2665</v>
      </c>
      <c r="C61" s="118" t="s">
        <v>31</v>
      </c>
      <c r="D61" s="115" t="s">
        <v>2689</v>
      </c>
      <c r="E61" s="170">
        <v>43307</v>
      </c>
      <c r="F61" s="170">
        <v>43449</v>
      </c>
      <c r="G61" s="153">
        <f t="shared" si="3"/>
        <v>4.7333333333333334</v>
      </c>
      <c r="H61" s="116" t="s">
        <v>2710</v>
      </c>
      <c r="I61" s="115" t="s">
        <v>628</v>
      </c>
      <c r="J61" s="115" t="s">
        <v>638</v>
      </c>
      <c r="K61" s="117">
        <v>63635771</v>
      </c>
      <c r="L61" s="118" t="s">
        <v>1148</v>
      </c>
      <c r="M61" s="112">
        <v>1</v>
      </c>
      <c r="N61" s="118" t="s">
        <v>27</v>
      </c>
      <c r="O61" s="118" t="s">
        <v>26</v>
      </c>
      <c r="P61" s="79"/>
    </row>
    <row r="62" spans="1:16" s="7" customFormat="1" ht="24.75" customHeight="1" outlineLevel="1" x14ac:dyDescent="0.3">
      <c r="A62" s="138">
        <v>15</v>
      </c>
      <c r="B62" s="116" t="s">
        <v>2665</v>
      </c>
      <c r="C62" s="118" t="s">
        <v>31</v>
      </c>
      <c r="D62" s="115" t="s">
        <v>2690</v>
      </c>
      <c r="E62" s="170">
        <v>43392</v>
      </c>
      <c r="F62" s="170">
        <v>43434</v>
      </c>
      <c r="G62" s="153">
        <f t="shared" si="3"/>
        <v>1.4</v>
      </c>
      <c r="H62" s="116" t="s">
        <v>2711</v>
      </c>
      <c r="I62" s="115" t="s">
        <v>628</v>
      </c>
      <c r="J62" s="115" t="s">
        <v>630</v>
      </c>
      <c r="K62" s="117">
        <v>143144809</v>
      </c>
      <c r="L62" s="118" t="s">
        <v>1148</v>
      </c>
      <c r="M62" s="112">
        <v>1</v>
      </c>
      <c r="N62" s="118" t="s">
        <v>27</v>
      </c>
      <c r="O62" s="118" t="s">
        <v>26</v>
      </c>
      <c r="P62" s="79"/>
    </row>
    <row r="63" spans="1:16" s="7" customFormat="1" ht="24.75" customHeight="1" outlineLevel="1" x14ac:dyDescent="0.3">
      <c r="A63" s="138">
        <v>16</v>
      </c>
      <c r="B63" s="116" t="s">
        <v>2665</v>
      </c>
      <c r="C63" s="118" t="s">
        <v>31</v>
      </c>
      <c r="D63" s="115" t="s">
        <v>2691</v>
      </c>
      <c r="E63" s="170">
        <v>43392</v>
      </c>
      <c r="F63" s="170">
        <v>43434</v>
      </c>
      <c r="G63" s="153">
        <f t="shared" si="3"/>
        <v>1.4</v>
      </c>
      <c r="H63" s="116" t="s">
        <v>2712</v>
      </c>
      <c r="I63" s="115" t="s">
        <v>628</v>
      </c>
      <c r="J63" s="115" t="s">
        <v>630</v>
      </c>
      <c r="K63" s="117">
        <v>133537788</v>
      </c>
      <c r="L63" s="118" t="s">
        <v>1148</v>
      </c>
      <c r="M63" s="112">
        <v>1</v>
      </c>
      <c r="N63" s="118" t="s">
        <v>27</v>
      </c>
      <c r="O63" s="118" t="s">
        <v>26</v>
      </c>
      <c r="P63" s="79"/>
    </row>
    <row r="64" spans="1:16" s="7" customFormat="1" ht="24.75" customHeight="1" outlineLevel="1" x14ac:dyDescent="0.3">
      <c r="A64" s="138">
        <v>17</v>
      </c>
      <c r="B64" s="116" t="s">
        <v>2665</v>
      </c>
      <c r="C64" s="118" t="s">
        <v>31</v>
      </c>
      <c r="D64" s="115" t="s">
        <v>2692</v>
      </c>
      <c r="E64" s="170">
        <v>43449</v>
      </c>
      <c r="F64" s="170">
        <v>43799</v>
      </c>
      <c r="G64" s="153">
        <f t="shared" si="3"/>
        <v>11.666666666666666</v>
      </c>
      <c r="H64" s="116" t="s">
        <v>2713</v>
      </c>
      <c r="I64" s="115" t="s">
        <v>628</v>
      </c>
      <c r="J64" s="115" t="s">
        <v>638</v>
      </c>
      <c r="K64" s="117">
        <v>1402564176</v>
      </c>
      <c r="L64" s="118" t="s">
        <v>1148</v>
      </c>
      <c r="M64" s="112">
        <v>1</v>
      </c>
      <c r="N64" s="118" t="s">
        <v>27</v>
      </c>
      <c r="O64" s="118" t="s">
        <v>26</v>
      </c>
      <c r="P64" s="79"/>
    </row>
    <row r="65" spans="1:16" s="7" customFormat="1" ht="24.75" customHeight="1" outlineLevel="1" x14ac:dyDescent="0.3">
      <c r="A65" s="138">
        <v>18</v>
      </c>
      <c r="B65" s="116" t="s">
        <v>2665</v>
      </c>
      <c r="C65" s="118" t="s">
        <v>31</v>
      </c>
      <c r="D65" s="115" t="s">
        <v>2693</v>
      </c>
      <c r="E65" s="170">
        <v>43486</v>
      </c>
      <c r="F65" s="170">
        <v>43738</v>
      </c>
      <c r="G65" s="153">
        <f t="shared" si="3"/>
        <v>8.4</v>
      </c>
      <c r="H65" s="116" t="s">
        <v>2714</v>
      </c>
      <c r="I65" s="115" t="s">
        <v>628</v>
      </c>
      <c r="J65" s="115" t="s">
        <v>630</v>
      </c>
      <c r="K65" s="117">
        <v>2888167313</v>
      </c>
      <c r="L65" s="118" t="s">
        <v>1148</v>
      </c>
      <c r="M65" s="112">
        <v>1</v>
      </c>
      <c r="N65" s="118" t="s">
        <v>27</v>
      </c>
      <c r="O65" s="118" t="s">
        <v>26</v>
      </c>
      <c r="P65" s="79"/>
    </row>
    <row r="66" spans="1:16" s="7" customFormat="1" ht="24.75" customHeight="1" outlineLevel="1" x14ac:dyDescent="0.3">
      <c r="A66" s="138">
        <v>19</v>
      </c>
      <c r="B66" s="116" t="s">
        <v>2665</v>
      </c>
      <c r="C66" s="118" t="s">
        <v>31</v>
      </c>
      <c r="D66" s="115" t="s">
        <v>2694</v>
      </c>
      <c r="E66" s="170">
        <v>42827</v>
      </c>
      <c r="F66" s="170">
        <v>43069</v>
      </c>
      <c r="G66" s="153">
        <f t="shared" si="3"/>
        <v>8.0666666666666664</v>
      </c>
      <c r="H66" s="116" t="s">
        <v>2715</v>
      </c>
      <c r="I66" s="115" t="s">
        <v>628</v>
      </c>
      <c r="J66" s="115" t="s">
        <v>647</v>
      </c>
      <c r="K66" s="117">
        <v>963487335</v>
      </c>
      <c r="L66" s="118" t="s">
        <v>1148</v>
      </c>
      <c r="M66" s="112">
        <v>1</v>
      </c>
      <c r="N66" s="118" t="s">
        <v>27</v>
      </c>
      <c r="O66" s="118" t="s">
        <v>1148</v>
      </c>
      <c r="P66" s="79"/>
    </row>
    <row r="67" spans="1:16" s="7" customFormat="1" ht="24.75" customHeight="1" outlineLevel="1" x14ac:dyDescent="0.3">
      <c r="A67" s="138">
        <v>20</v>
      </c>
      <c r="B67" s="116" t="s">
        <v>2665</v>
      </c>
      <c r="C67" s="118" t="s">
        <v>31</v>
      </c>
      <c r="D67" s="115" t="s">
        <v>2695</v>
      </c>
      <c r="E67" s="170">
        <v>40182</v>
      </c>
      <c r="F67" s="170">
        <v>40543</v>
      </c>
      <c r="G67" s="153">
        <f t="shared" si="3"/>
        <v>12.033333333333333</v>
      </c>
      <c r="H67" s="116" t="s">
        <v>2716</v>
      </c>
      <c r="I67" s="115" t="s">
        <v>628</v>
      </c>
      <c r="J67" s="115" t="s">
        <v>630</v>
      </c>
      <c r="K67" s="117">
        <v>37214492</v>
      </c>
      <c r="L67" s="118" t="s">
        <v>1148</v>
      </c>
      <c r="M67" s="112">
        <v>1</v>
      </c>
      <c r="N67" s="118" t="s">
        <v>27</v>
      </c>
      <c r="O67" s="118" t="s">
        <v>1148</v>
      </c>
      <c r="P67" s="79"/>
    </row>
    <row r="68" spans="1:16" s="7" customFormat="1" ht="24.75" customHeight="1" outlineLevel="1" x14ac:dyDescent="0.3">
      <c r="A68" s="138">
        <v>21</v>
      </c>
      <c r="B68" s="116" t="s">
        <v>2665</v>
      </c>
      <c r="C68" s="118" t="s">
        <v>31</v>
      </c>
      <c r="D68" s="115" t="s">
        <v>2696</v>
      </c>
      <c r="E68" s="170">
        <v>40960</v>
      </c>
      <c r="F68" s="170">
        <v>41274</v>
      </c>
      <c r="G68" s="153">
        <f t="shared" si="3"/>
        <v>10.466666666666667</v>
      </c>
      <c r="H68" s="116" t="s">
        <v>2717</v>
      </c>
      <c r="I68" s="115" t="s">
        <v>628</v>
      </c>
      <c r="J68" s="115" t="s">
        <v>630</v>
      </c>
      <c r="K68" s="117">
        <v>78158816</v>
      </c>
      <c r="L68" s="118" t="s">
        <v>1148</v>
      </c>
      <c r="M68" s="112">
        <v>1</v>
      </c>
      <c r="N68" s="118" t="s">
        <v>27</v>
      </c>
      <c r="O68" s="118" t="s">
        <v>1148</v>
      </c>
      <c r="P68" s="79"/>
    </row>
    <row r="69" spans="1:16" s="7" customFormat="1" ht="24.75" customHeight="1" outlineLevel="1" x14ac:dyDescent="0.3">
      <c r="A69" s="138">
        <v>22</v>
      </c>
      <c r="B69" s="116" t="s">
        <v>2665</v>
      </c>
      <c r="C69" s="118" t="s">
        <v>31</v>
      </c>
      <c r="D69" s="115" t="s">
        <v>2697</v>
      </c>
      <c r="E69" s="170">
        <v>41093</v>
      </c>
      <c r="F69" s="170">
        <v>41273</v>
      </c>
      <c r="G69" s="153">
        <f t="shared" si="3"/>
        <v>6</v>
      </c>
      <c r="H69" s="116" t="s">
        <v>2718</v>
      </c>
      <c r="I69" s="115" t="s">
        <v>628</v>
      </c>
      <c r="J69" s="115" t="s">
        <v>630</v>
      </c>
      <c r="K69" s="117">
        <v>280350720</v>
      </c>
      <c r="L69" s="118" t="s">
        <v>1148</v>
      </c>
      <c r="M69" s="112">
        <v>1</v>
      </c>
      <c r="N69" s="118" t="s">
        <v>27</v>
      </c>
      <c r="O69" s="118" t="s">
        <v>1148</v>
      </c>
      <c r="P69" s="79"/>
    </row>
    <row r="70" spans="1:16" s="7" customFormat="1" ht="24.75" customHeight="1" outlineLevel="1" x14ac:dyDescent="0.3">
      <c r="A70" s="138">
        <v>23</v>
      </c>
      <c r="B70" s="64"/>
      <c r="C70" s="65"/>
      <c r="D70" s="63"/>
      <c r="E70" s="139"/>
      <c r="F70" s="139"/>
      <c r="G70" s="153" t="str">
        <f t="shared" si="3"/>
        <v/>
      </c>
      <c r="H70" s="64"/>
      <c r="I70" s="63"/>
      <c r="J70" s="63"/>
      <c r="K70" s="66"/>
      <c r="L70" s="65"/>
      <c r="M70" s="67"/>
      <c r="N70" s="65"/>
      <c r="O70" s="65"/>
      <c r="P70" s="79"/>
    </row>
    <row r="71" spans="1:16" s="7" customFormat="1" ht="24.75" customHeight="1" outlineLevel="1" x14ac:dyDescent="0.3">
      <c r="A71" s="138">
        <v>24</v>
      </c>
      <c r="B71" s="64"/>
      <c r="C71" s="65"/>
      <c r="D71" s="63"/>
      <c r="E71" s="139"/>
      <c r="F71" s="139"/>
      <c r="G71" s="153" t="str">
        <f t="shared" si="3"/>
        <v/>
      </c>
      <c r="H71" s="64"/>
      <c r="I71" s="63"/>
      <c r="J71" s="63"/>
      <c r="K71" s="66"/>
      <c r="L71" s="65"/>
      <c r="M71" s="67"/>
      <c r="N71" s="65"/>
      <c r="O71" s="65"/>
      <c r="P71" s="79"/>
    </row>
    <row r="72" spans="1:16" s="7" customFormat="1" ht="24.75" customHeight="1" outlineLevel="1" x14ac:dyDescent="0.3">
      <c r="A72" s="138">
        <v>25</v>
      </c>
      <c r="B72" s="64"/>
      <c r="C72" s="65"/>
      <c r="D72" s="63"/>
      <c r="E72" s="139"/>
      <c r="F72" s="139"/>
      <c r="G72" s="153" t="str">
        <f t="shared" si="3"/>
        <v/>
      </c>
      <c r="H72" s="64"/>
      <c r="I72" s="63"/>
      <c r="J72" s="63"/>
      <c r="K72" s="66"/>
      <c r="L72" s="65"/>
      <c r="M72" s="67"/>
      <c r="N72" s="65"/>
      <c r="O72" s="65"/>
      <c r="P72" s="79"/>
    </row>
    <row r="73" spans="1:16" s="7" customFormat="1" ht="24.75" customHeight="1" outlineLevel="1" x14ac:dyDescent="0.3">
      <c r="A73" s="138">
        <v>26</v>
      </c>
      <c r="B73" s="64"/>
      <c r="C73" s="65"/>
      <c r="D73" s="63"/>
      <c r="E73" s="139"/>
      <c r="F73" s="139"/>
      <c r="G73" s="153" t="str">
        <f t="shared" si="3"/>
        <v/>
      </c>
      <c r="H73" s="64"/>
      <c r="I73" s="63"/>
      <c r="J73" s="63"/>
      <c r="K73" s="66"/>
      <c r="L73" s="65"/>
      <c r="M73" s="67"/>
      <c r="N73" s="65"/>
      <c r="O73" s="65"/>
      <c r="P73" s="79"/>
    </row>
    <row r="74" spans="1:16" s="7" customFormat="1" ht="24.75" customHeight="1" outlineLevel="1" x14ac:dyDescent="0.3">
      <c r="A74" s="138">
        <v>27</v>
      </c>
      <c r="B74" s="64"/>
      <c r="C74" s="65"/>
      <c r="D74" s="63"/>
      <c r="E74" s="139"/>
      <c r="F74" s="139"/>
      <c r="G74" s="153" t="str">
        <f t="shared" si="3"/>
        <v/>
      </c>
      <c r="H74" s="64"/>
      <c r="I74" s="63"/>
      <c r="J74" s="63"/>
      <c r="K74" s="66"/>
      <c r="L74" s="65"/>
      <c r="M74" s="67"/>
      <c r="N74" s="65"/>
      <c r="O74" s="65"/>
      <c r="P74" s="79"/>
    </row>
    <row r="75" spans="1:16" s="7" customFormat="1" ht="24.75" customHeight="1" outlineLevel="1" x14ac:dyDescent="0.3">
      <c r="A75" s="138">
        <v>28</v>
      </c>
      <c r="B75" s="64"/>
      <c r="C75" s="65"/>
      <c r="D75" s="63"/>
      <c r="E75" s="139"/>
      <c r="F75" s="139"/>
      <c r="G75" s="153" t="str">
        <f t="shared" si="3"/>
        <v/>
      </c>
      <c r="H75" s="64"/>
      <c r="I75" s="63"/>
      <c r="J75" s="63"/>
      <c r="K75" s="66"/>
      <c r="L75" s="65"/>
      <c r="M75" s="67"/>
      <c r="N75" s="65"/>
      <c r="O75" s="65"/>
      <c r="P75" s="79"/>
    </row>
    <row r="76" spans="1:16" s="7" customFormat="1" ht="24.75" customHeight="1" outlineLevel="1" x14ac:dyDescent="0.3">
      <c r="A76" s="138">
        <v>29</v>
      </c>
      <c r="B76" s="64"/>
      <c r="C76" s="65"/>
      <c r="D76" s="63"/>
      <c r="E76" s="139"/>
      <c r="F76" s="139"/>
      <c r="G76" s="153" t="str">
        <f t="shared" si="3"/>
        <v/>
      </c>
      <c r="H76" s="64"/>
      <c r="I76" s="63"/>
      <c r="J76" s="63"/>
      <c r="K76" s="66"/>
      <c r="L76" s="65"/>
      <c r="M76" s="67"/>
      <c r="N76" s="65"/>
      <c r="O76" s="65"/>
      <c r="P76" s="79"/>
    </row>
    <row r="77" spans="1:16" s="7" customFormat="1" ht="24.75" customHeight="1" outlineLevel="1" x14ac:dyDescent="0.3">
      <c r="A77" s="138">
        <v>30</v>
      </c>
      <c r="B77" s="64"/>
      <c r="C77" s="65"/>
      <c r="D77" s="63"/>
      <c r="E77" s="139"/>
      <c r="F77" s="139"/>
      <c r="G77" s="153" t="str">
        <f t="shared" si="3"/>
        <v/>
      </c>
      <c r="H77" s="64"/>
      <c r="I77" s="63"/>
      <c r="J77" s="63"/>
      <c r="K77" s="66"/>
      <c r="L77" s="65"/>
      <c r="M77" s="67"/>
      <c r="N77" s="65"/>
      <c r="O77" s="65"/>
      <c r="P77" s="79"/>
    </row>
    <row r="78" spans="1:16" s="7" customFormat="1" ht="24.75" customHeight="1" outlineLevel="1" x14ac:dyDescent="0.3">
      <c r="A78" s="138">
        <v>31</v>
      </c>
      <c r="B78" s="64"/>
      <c r="C78" s="65"/>
      <c r="D78" s="63"/>
      <c r="E78" s="139"/>
      <c r="F78" s="139"/>
      <c r="G78" s="153" t="str">
        <f t="shared" si="3"/>
        <v/>
      </c>
      <c r="H78" s="64"/>
      <c r="I78" s="63"/>
      <c r="J78" s="63"/>
      <c r="K78" s="66"/>
      <c r="L78" s="65"/>
      <c r="M78" s="67"/>
      <c r="N78" s="65"/>
      <c r="O78" s="65"/>
      <c r="P78" s="79"/>
    </row>
    <row r="79" spans="1:16" s="7" customFormat="1" ht="24.75" customHeight="1" outlineLevel="1" x14ac:dyDescent="0.3">
      <c r="A79" s="138">
        <v>32</v>
      </c>
      <c r="B79" s="64"/>
      <c r="C79" s="65"/>
      <c r="D79" s="63"/>
      <c r="E79" s="139"/>
      <c r="F79" s="139"/>
      <c r="G79" s="153" t="str">
        <f t="shared" si="3"/>
        <v/>
      </c>
      <c r="H79" s="64"/>
      <c r="I79" s="63"/>
      <c r="J79" s="63"/>
      <c r="K79" s="66"/>
      <c r="L79" s="65"/>
      <c r="M79" s="67"/>
      <c r="N79" s="65"/>
      <c r="O79" s="65"/>
      <c r="P79" s="79"/>
    </row>
    <row r="80" spans="1:16" s="7" customFormat="1" ht="24.75" customHeight="1" outlineLevel="1" x14ac:dyDescent="0.3">
      <c r="A80" s="138">
        <v>33</v>
      </c>
      <c r="B80" s="64"/>
      <c r="C80" s="65"/>
      <c r="D80" s="63"/>
      <c r="E80" s="139"/>
      <c r="F80" s="139"/>
      <c r="G80" s="153" t="str">
        <f t="shared" si="3"/>
        <v/>
      </c>
      <c r="H80" s="64"/>
      <c r="I80" s="63"/>
      <c r="J80" s="63"/>
      <c r="K80" s="66"/>
      <c r="L80" s="65"/>
      <c r="M80" s="67"/>
      <c r="N80" s="65"/>
      <c r="O80" s="65"/>
      <c r="P80" s="79"/>
    </row>
    <row r="81" spans="1:16" s="7" customFormat="1" ht="24.75" customHeight="1" outlineLevel="1" x14ac:dyDescent="0.3">
      <c r="A81" s="138">
        <v>34</v>
      </c>
      <c r="B81" s="64"/>
      <c r="C81" s="65"/>
      <c r="D81" s="63"/>
      <c r="E81" s="139"/>
      <c r="F81" s="139"/>
      <c r="G81" s="153" t="str">
        <f t="shared" si="3"/>
        <v/>
      </c>
      <c r="H81" s="64"/>
      <c r="I81" s="63"/>
      <c r="J81" s="63"/>
      <c r="K81" s="66"/>
      <c r="L81" s="65"/>
      <c r="M81" s="67"/>
      <c r="N81" s="65"/>
      <c r="O81" s="65"/>
      <c r="P81" s="79"/>
    </row>
    <row r="82" spans="1:16" s="7" customFormat="1" ht="24.75" customHeight="1" outlineLevel="1" x14ac:dyDescent="0.3">
      <c r="A82" s="138">
        <v>35</v>
      </c>
      <c r="B82" s="64"/>
      <c r="C82" s="65"/>
      <c r="D82" s="63"/>
      <c r="E82" s="139"/>
      <c r="F82" s="139"/>
      <c r="G82" s="153" t="str">
        <f t="shared" si="3"/>
        <v/>
      </c>
      <c r="H82" s="64"/>
      <c r="I82" s="63"/>
      <c r="J82" s="63"/>
      <c r="K82" s="66"/>
      <c r="L82" s="65"/>
      <c r="M82" s="67"/>
      <c r="N82" s="65"/>
      <c r="O82" s="65"/>
      <c r="P82" s="79"/>
    </row>
    <row r="83" spans="1:16" s="7" customFormat="1" ht="24.75" customHeight="1" outlineLevel="1" x14ac:dyDescent="0.3">
      <c r="A83" s="138">
        <v>36</v>
      </c>
      <c r="B83" s="64"/>
      <c r="C83" s="65"/>
      <c r="D83" s="63"/>
      <c r="E83" s="139"/>
      <c r="F83" s="139"/>
      <c r="G83" s="153" t="str">
        <f t="shared" si="3"/>
        <v/>
      </c>
      <c r="H83" s="64"/>
      <c r="I83" s="63"/>
      <c r="J83" s="63"/>
      <c r="K83" s="66"/>
      <c r="L83" s="65"/>
      <c r="M83" s="67"/>
      <c r="N83" s="65"/>
      <c r="O83" s="65"/>
      <c r="P83" s="79"/>
    </row>
    <row r="84" spans="1:16" s="7" customFormat="1" ht="24.75" customHeight="1" outlineLevel="1" x14ac:dyDescent="0.3">
      <c r="A84" s="138">
        <v>37</v>
      </c>
      <c r="B84" s="64"/>
      <c r="C84" s="65"/>
      <c r="D84" s="63"/>
      <c r="E84" s="139"/>
      <c r="F84" s="139"/>
      <c r="G84" s="153" t="str">
        <f t="shared" si="3"/>
        <v/>
      </c>
      <c r="H84" s="64"/>
      <c r="I84" s="63"/>
      <c r="J84" s="63"/>
      <c r="K84" s="66"/>
      <c r="L84" s="65"/>
      <c r="M84" s="67"/>
      <c r="N84" s="65"/>
      <c r="O84" s="65"/>
      <c r="P84" s="79"/>
    </row>
    <row r="85" spans="1:16" s="7" customFormat="1" ht="24.75" customHeight="1" outlineLevel="1" x14ac:dyDescent="0.3">
      <c r="A85" s="138">
        <v>38</v>
      </c>
      <c r="B85" s="64"/>
      <c r="C85" s="65"/>
      <c r="D85" s="63"/>
      <c r="E85" s="139"/>
      <c r="F85" s="139"/>
      <c r="G85" s="153" t="str">
        <f t="shared" si="3"/>
        <v/>
      </c>
      <c r="H85" s="64"/>
      <c r="I85" s="63"/>
      <c r="J85" s="63"/>
      <c r="K85" s="66"/>
      <c r="L85" s="65"/>
      <c r="M85" s="67"/>
      <c r="N85" s="65"/>
      <c r="O85" s="65"/>
      <c r="P85" s="79"/>
    </row>
    <row r="86" spans="1:16" s="7" customFormat="1" ht="24.75" customHeight="1" outlineLevel="1" x14ac:dyDescent="0.3">
      <c r="A86" s="138">
        <v>39</v>
      </c>
      <c r="B86" s="64"/>
      <c r="C86" s="65"/>
      <c r="D86" s="63"/>
      <c r="E86" s="139"/>
      <c r="F86" s="139"/>
      <c r="G86" s="153" t="str">
        <f t="shared" si="3"/>
        <v/>
      </c>
      <c r="H86" s="64"/>
      <c r="I86" s="63"/>
      <c r="J86" s="63"/>
      <c r="K86" s="66"/>
      <c r="L86" s="65"/>
      <c r="M86" s="67"/>
      <c r="N86" s="65"/>
      <c r="O86" s="65"/>
      <c r="P86" s="79"/>
    </row>
    <row r="87" spans="1:16" s="7" customFormat="1" ht="24.75" customHeight="1" outlineLevel="1" x14ac:dyDescent="0.3">
      <c r="A87" s="138">
        <v>40</v>
      </c>
      <c r="B87" s="64"/>
      <c r="C87" s="65"/>
      <c r="D87" s="63"/>
      <c r="E87" s="139"/>
      <c r="F87" s="139"/>
      <c r="G87" s="153" t="str">
        <f t="shared" si="3"/>
        <v/>
      </c>
      <c r="H87" s="64"/>
      <c r="I87" s="63"/>
      <c r="J87" s="63"/>
      <c r="K87" s="66"/>
      <c r="L87" s="65"/>
      <c r="M87" s="67"/>
      <c r="N87" s="65"/>
      <c r="O87" s="65"/>
      <c r="P87" s="79"/>
    </row>
    <row r="88" spans="1:16" s="7" customFormat="1" ht="24.75" customHeight="1" outlineLevel="1" x14ac:dyDescent="0.3">
      <c r="A88" s="138">
        <v>41</v>
      </c>
      <c r="B88" s="64"/>
      <c r="C88" s="65"/>
      <c r="D88" s="63"/>
      <c r="E88" s="139"/>
      <c r="F88" s="139"/>
      <c r="G88" s="153" t="str">
        <f t="shared" si="3"/>
        <v/>
      </c>
      <c r="H88" s="64"/>
      <c r="I88" s="63"/>
      <c r="J88" s="63"/>
      <c r="K88" s="66"/>
      <c r="L88" s="65"/>
      <c r="M88" s="67"/>
      <c r="N88" s="65"/>
      <c r="O88" s="65"/>
      <c r="P88" s="79"/>
    </row>
    <row r="89" spans="1:16" s="7" customFormat="1" ht="24.75" customHeight="1" outlineLevel="1" x14ac:dyDescent="0.3">
      <c r="A89" s="138">
        <v>42</v>
      </c>
      <c r="B89" s="64"/>
      <c r="C89" s="65"/>
      <c r="D89" s="63"/>
      <c r="E89" s="139"/>
      <c r="F89" s="139"/>
      <c r="G89" s="153" t="str">
        <f t="shared" si="3"/>
        <v/>
      </c>
      <c r="H89" s="64"/>
      <c r="I89" s="63"/>
      <c r="J89" s="63"/>
      <c r="K89" s="66"/>
      <c r="L89" s="65"/>
      <c r="M89" s="67"/>
      <c r="N89" s="65"/>
      <c r="O89" s="65"/>
      <c r="P89" s="79"/>
    </row>
    <row r="90" spans="1:16" s="7" customFormat="1" ht="24.75" customHeight="1" outlineLevel="1" x14ac:dyDescent="0.3">
      <c r="A90" s="138">
        <v>43</v>
      </c>
      <c r="B90" s="64"/>
      <c r="C90" s="65"/>
      <c r="D90" s="63"/>
      <c r="E90" s="139"/>
      <c r="F90" s="139"/>
      <c r="G90" s="153" t="str">
        <f t="shared" si="3"/>
        <v/>
      </c>
      <c r="H90" s="64"/>
      <c r="I90" s="63"/>
      <c r="J90" s="63"/>
      <c r="K90" s="66"/>
      <c r="L90" s="65"/>
      <c r="M90" s="67"/>
      <c r="N90" s="65"/>
      <c r="O90" s="65"/>
      <c r="P90" s="79"/>
    </row>
    <row r="91" spans="1:16" s="7" customFormat="1" ht="24.75" customHeight="1" outlineLevel="1" x14ac:dyDescent="0.3">
      <c r="A91" s="137">
        <v>44</v>
      </c>
      <c r="B91" s="116"/>
      <c r="C91" s="118"/>
      <c r="D91" s="115"/>
      <c r="E91" s="139"/>
      <c r="F91" s="139"/>
      <c r="G91" s="153" t="str">
        <f t="shared" si="3"/>
        <v/>
      </c>
      <c r="H91" s="116"/>
      <c r="I91" s="115"/>
      <c r="J91" s="115"/>
      <c r="K91" s="117"/>
      <c r="L91" s="118"/>
      <c r="M91" s="112"/>
      <c r="N91" s="118"/>
      <c r="O91" s="118"/>
      <c r="P91" s="79"/>
    </row>
    <row r="92" spans="1:16" s="7" customFormat="1" ht="24.75" customHeight="1" outlineLevel="1" x14ac:dyDescent="0.3">
      <c r="A92" s="137">
        <v>45</v>
      </c>
      <c r="B92" s="116"/>
      <c r="C92" s="118"/>
      <c r="D92" s="115"/>
      <c r="E92" s="139"/>
      <c r="F92" s="139"/>
      <c r="G92" s="153" t="str">
        <f t="shared" si="3"/>
        <v/>
      </c>
      <c r="H92" s="116"/>
      <c r="I92" s="115"/>
      <c r="J92" s="115"/>
      <c r="K92" s="117"/>
      <c r="L92" s="118"/>
      <c r="M92" s="112"/>
      <c r="N92" s="118"/>
      <c r="O92" s="118"/>
      <c r="P92" s="79"/>
    </row>
    <row r="93" spans="1:16" s="7" customFormat="1" ht="24.75" customHeight="1" outlineLevel="1" x14ac:dyDescent="0.3">
      <c r="A93" s="137">
        <v>46</v>
      </c>
      <c r="B93" s="116"/>
      <c r="C93" s="118"/>
      <c r="D93" s="115"/>
      <c r="E93" s="139"/>
      <c r="F93" s="139"/>
      <c r="G93" s="153" t="str">
        <f t="shared" si="3"/>
        <v/>
      </c>
      <c r="H93" s="116"/>
      <c r="I93" s="115"/>
      <c r="J93" s="115"/>
      <c r="K93" s="117"/>
      <c r="L93" s="118"/>
      <c r="M93" s="112"/>
      <c r="N93" s="118"/>
      <c r="O93" s="118"/>
      <c r="P93" s="79"/>
    </row>
    <row r="94" spans="1:16" s="7" customFormat="1" ht="24.75" customHeight="1" outlineLevel="1" x14ac:dyDescent="0.3">
      <c r="A94" s="137">
        <v>47</v>
      </c>
      <c r="B94" s="116"/>
      <c r="C94" s="118"/>
      <c r="D94" s="115"/>
      <c r="E94" s="139"/>
      <c r="F94" s="139"/>
      <c r="G94" s="153" t="str">
        <f t="shared" si="3"/>
        <v/>
      </c>
      <c r="H94" s="116"/>
      <c r="I94" s="115"/>
      <c r="J94" s="115"/>
      <c r="K94" s="117"/>
      <c r="L94" s="118"/>
      <c r="M94" s="112"/>
      <c r="N94" s="118"/>
      <c r="O94" s="118"/>
      <c r="P94" s="79"/>
    </row>
    <row r="95" spans="1:16" s="7" customFormat="1" ht="24.75" customHeight="1" outlineLevel="1" x14ac:dyDescent="0.3">
      <c r="A95" s="138">
        <v>48</v>
      </c>
      <c r="B95" s="116"/>
      <c r="C95" s="118"/>
      <c r="D95" s="115"/>
      <c r="E95" s="139"/>
      <c r="F95" s="139"/>
      <c r="G95" s="153" t="str">
        <f t="shared" si="3"/>
        <v/>
      </c>
      <c r="H95" s="116"/>
      <c r="I95" s="115"/>
      <c r="J95" s="115"/>
      <c r="K95" s="117"/>
      <c r="L95" s="118"/>
      <c r="M95" s="112"/>
      <c r="N95" s="118"/>
      <c r="O95" s="118"/>
      <c r="P95" s="79"/>
    </row>
    <row r="96" spans="1:16" s="7" customFormat="1" ht="24.75" customHeight="1" outlineLevel="1" x14ac:dyDescent="0.3">
      <c r="A96" s="138">
        <v>49</v>
      </c>
      <c r="B96" s="116"/>
      <c r="C96" s="118"/>
      <c r="D96" s="115"/>
      <c r="E96" s="139"/>
      <c r="F96" s="139"/>
      <c r="G96" s="153" t="str">
        <f t="shared" si="3"/>
        <v/>
      </c>
      <c r="H96" s="116"/>
      <c r="I96" s="115"/>
      <c r="J96" s="115"/>
      <c r="K96" s="117"/>
      <c r="L96" s="118"/>
      <c r="M96" s="112"/>
      <c r="N96" s="118"/>
      <c r="O96" s="118"/>
      <c r="P96" s="79"/>
    </row>
    <row r="97" spans="1:16" s="7" customFormat="1" ht="24.75" customHeight="1" outlineLevel="1" x14ac:dyDescent="0.3">
      <c r="A97" s="138">
        <v>50</v>
      </c>
      <c r="B97" s="116"/>
      <c r="C97" s="118"/>
      <c r="D97" s="115"/>
      <c r="E97" s="139"/>
      <c r="F97" s="139"/>
      <c r="G97" s="153" t="str">
        <f t="shared" si="3"/>
        <v/>
      </c>
      <c r="H97" s="116"/>
      <c r="I97" s="115"/>
      <c r="J97" s="115"/>
      <c r="K97" s="117"/>
      <c r="L97" s="118"/>
      <c r="M97" s="112"/>
      <c r="N97" s="118"/>
      <c r="O97" s="118"/>
      <c r="P97" s="79"/>
    </row>
    <row r="98" spans="1:16" s="7" customFormat="1" ht="24.75" customHeight="1" outlineLevel="1" x14ac:dyDescent="0.3">
      <c r="A98" s="138">
        <v>51</v>
      </c>
      <c r="B98" s="116"/>
      <c r="C98" s="118"/>
      <c r="D98" s="115"/>
      <c r="E98" s="139"/>
      <c r="F98" s="139"/>
      <c r="G98" s="153" t="str">
        <f t="shared" si="3"/>
        <v/>
      </c>
      <c r="H98" s="116"/>
      <c r="I98" s="115"/>
      <c r="J98" s="115"/>
      <c r="K98" s="117"/>
      <c r="L98" s="118"/>
      <c r="M98" s="112"/>
      <c r="N98" s="118"/>
      <c r="O98" s="118"/>
      <c r="P98" s="79"/>
    </row>
    <row r="99" spans="1:16" s="7" customFormat="1" ht="24.75" customHeight="1" outlineLevel="1" x14ac:dyDescent="0.3">
      <c r="A99" s="138">
        <v>52</v>
      </c>
      <c r="B99" s="116"/>
      <c r="C99" s="118"/>
      <c r="D99" s="115"/>
      <c r="E99" s="139"/>
      <c r="F99" s="139"/>
      <c r="G99" s="153" t="str">
        <f t="shared" si="3"/>
        <v/>
      </c>
      <c r="H99" s="116"/>
      <c r="I99" s="115"/>
      <c r="J99" s="115"/>
      <c r="K99" s="117"/>
      <c r="L99" s="118"/>
      <c r="M99" s="112"/>
      <c r="N99" s="118"/>
      <c r="O99" s="118"/>
      <c r="P99" s="79"/>
    </row>
    <row r="100" spans="1:16" s="7" customFormat="1" ht="24.75" customHeight="1" outlineLevel="1" x14ac:dyDescent="0.3">
      <c r="A100" s="138">
        <v>53</v>
      </c>
      <c r="B100" s="116"/>
      <c r="C100" s="118"/>
      <c r="D100" s="115"/>
      <c r="E100" s="139"/>
      <c r="F100" s="139"/>
      <c r="G100" s="153" t="str">
        <f t="shared" si="3"/>
        <v/>
      </c>
      <c r="H100" s="116"/>
      <c r="I100" s="115"/>
      <c r="J100" s="115"/>
      <c r="K100" s="117"/>
      <c r="L100" s="118"/>
      <c r="M100" s="112"/>
      <c r="N100" s="118"/>
      <c r="O100" s="118"/>
      <c r="P100" s="79"/>
    </row>
    <row r="101" spans="1:16" s="7" customFormat="1" ht="24.75" customHeight="1" outlineLevel="1" x14ac:dyDescent="0.3">
      <c r="A101" s="138">
        <v>54</v>
      </c>
      <c r="B101" s="116"/>
      <c r="C101" s="118"/>
      <c r="D101" s="115"/>
      <c r="E101" s="139"/>
      <c r="F101" s="139"/>
      <c r="G101" s="153" t="str">
        <f t="shared" si="3"/>
        <v/>
      </c>
      <c r="H101" s="116"/>
      <c r="I101" s="115"/>
      <c r="J101" s="115"/>
      <c r="K101" s="117"/>
      <c r="L101" s="118"/>
      <c r="M101" s="112"/>
      <c r="N101" s="118"/>
      <c r="O101" s="118"/>
      <c r="P101" s="79"/>
    </row>
    <row r="102" spans="1:16" s="7" customFormat="1" ht="24.75" customHeight="1" outlineLevel="1" x14ac:dyDescent="0.3">
      <c r="A102" s="138">
        <v>55</v>
      </c>
      <c r="B102" s="116"/>
      <c r="C102" s="118"/>
      <c r="D102" s="115"/>
      <c r="E102" s="139"/>
      <c r="F102" s="139"/>
      <c r="G102" s="153" t="str">
        <f t="shared" si="3"/>
        <v/>
      </c>
      <c r="H102" s="116"/>
      <c r="I102" s="115"/>
      <c r="J102" s="115"/>
      <c r="K102" s="117"/>
      <c r="L102" s="118"/>
      <c r="M102" s="112"/>
      <c r="N102" s="118"/>
      <c r="O102" s="118"/>
      <c r="P102" s="79"/>
    </row>
    <row r="103" spans="1:16" s="7" customFormat="1" ht="24.75" customHeight="1" outlineLevel="1" x14ac:dyDescent="0.3">
      <c r="A103" s="138">
        <v>56</v>
      </c>
      <c r="B103" s="116"/>
      <c r="C103" s="118"/>
      <c r="D103" s="115"/>
      <c r="E103" s="139"/>
      <c r="F103" s="139"/>
      <c r="G103" s="153" t="str">
        <f t="shared" si="3"/>
        <v/>
      </c>
      <c r="H103" s="116"/>
      <c r="I103" s="115"/>
      <c r="J103" s="115"/>
      <c r="K103" s="117"/>
      <c r="L103" s="118"/>
      <c r="M103" s="112"/>
      <c r="N103" s="118"/>
      <c r="O103" s="118"/>
      <c r="P103" s="79"/>
    </row>
    <row r="104" spans="1:16" s="7" customFormat="1" ht="24.75" customHeight="1" outlineLevel="1" x14ac:dyDescent="0.3">
      <c r="A104" s="138">
        <v>57</v>
      </c>
      <c r="B104" s="116"/>
      <c r="C104" s="118"/>
      <c r="D104" s="115"/>
      <c r="E104" s="139"/>
      <c r="F104" s="139"/>
      <c r="G104" s="153" t="str">
        <f t="shared" si="3"/>
        <v/>
      </c>
      <c r="H104" s="116"/>
      <c r="I104" s="115"/>
      <c r="J104" s="115"/>
      <c r="K104" s="117"/>
      <c r="L104" s="118"/>
      <c r="M104" s="112"/>
      <c r="N104" s="118"/>
      <c r="O104" s="118"/>
      <c r="P104" s="79"/>
    </row>
    <row r="105" spans="1:16" s="7" customFormat="1" ht="24.75" customHeight="1" outlineLevel="1" x14ac:dyDescent="0.3">
      <c r="A105" s="138">
        <v>58</v>
      </c>
      <c r="B105" s="116"/>
      <c r="C105" s="118"/>
      <c r="D105" s="115"/>
      <c r="E105" s="139"/>
      <c r="F105" s="139"/>
      <c r="G105" s="153" t="str">
        <f t="shared" si="3"/>
        <v/>
      </c>
      <c r="H105" s="116"/>
      <c r="I105" s="115"/>
      <c r="J105" s="115"/>
      <c r="K105" s="117"/>
      <c r="L105" s="118"/>
      <c r="M105" s="112"/>
      <c r="N105" s="118"/>
      <c r="O105" s="118"/>
      <c r="P105" s="79"/>
    </row>
    <row r="106" spans="1:16" s="7" customFormat="1" ht="24.75" customHeight="1" outlineLevel="1" x14ac:dyDescent="0.3">
      <c r="A106" s="138">
        <v>59</v>
      </c>
      <c r="B106" s="64"/>
      <c r="C106" s="65"/>
      <c r="D106" s="63"/>
      <c r="E106" s="139"/>
      <c r="F106" s="139"/>
      <c r="G106" s="153" t="str">
        <f t="shared" si="3"/>
        <v/>
      </c>
      <c r="H106" s="64"/>
      <c r="I106" s="63"/>
      <c r="J106" s="63"/>
      <c r="K106" s="66"/>
      <c r="L106" s="65"/>
      <c r="M106" s="67"/>
      <c r="N106" s="65"/>
      <c r="O106" s="65"/>
      <c r="P106" s="79"/>
    </row>
    <row r="107" spans="1:16" s="7" customFormat="1" ht="24.75" customHeight="1" outlineLevel="1" x14ac:dyDescent="0.3">
      <c r="A107" s="138">
        <v>60</v>
      </c>
      <c r="B107" s="64"/>
      <c r="C107" s="65"/>
      <c r="D107" s="63"/>
      <c r="E107" s="139"/>
      <c r="F107" s="139"/>
      <c r="G107" s="153"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8" t="s">
        <v>2633</v>
      </c>
      <c r="B109" s="179"/>
      <c r="C109" s="179"/>
      <c r="D109" s="179"/>
      <c r="E109" s="179"/>
      <c r="F109" s="179"/>
      <c r="G109" s="179"/>
      <c r="H109" s="179"/>
      <c r="I109" s="179"/>
      <c r="J109" s="179"/>
      <c r="K109" s="179"/>
      <c r="L109" s="179"/>
      <c r="M109" s="179"/>
      <c r="N109" s="179"/>
      <c r="O109" s="180"/>
      <c r="P109" s="76"/>
    </row>
    <row r="110" spans="1:16" ht="15" customHeight="1" x14ac:dyDescent="0.3">
      <c r="A110" s="181" t="s">
        <v>2656</v>
      </c>
      <c r="B110" s="182"/>
      <c r="C110" s="182"/>
      <c r="D110" s="182"/>
      <c r="E110" s="182"/>
      <c r="F110" s="182"/>
      <c r="G110" s="182"/>
      <c r="H110" s="182"/>
      <c r="I110" s="182"/>
      <c r="J110" s="182"/>
      <c r="K110" s="182"/>
      <c r="L110" s="182"/>
      <c r="M110" s="182"/>
      <c r="N110" s="182"/>
      <c r="O110" s="183"/>
    </row>
    <row r="111" spans="1:16" ht="15" thickBot="1" x14ac:dyDescent="0.35">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5">
      <c r="I112" s="192" t="s">
        <v>9</v>
      </c>
      <c r="J112" s="19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7">
        <v>1</v>
      </c>
      <c r="B114" s="154" t="s">
        <v>2665</v>
      </c>
      <c r="C114" s="156" t="s">
        <v>31</v>
      </c>
      <c r="D114" s="114" t="s">
        <v>2719</v>
      </c>
      <c r="E114" s="139">
        <v>43886</v>
      </c>
      <c r="F114" s="139">
        <v>44196</v>
      </c>
      <c r="G114" s="153">
        <f>IF(AND(E114&lt;&gt;"",F114&lt;&gt;""),((F114-E114)/30),"")</f>
        <v>10.333333333333334</v>
      </c>
      <c r="H114" s="116" t="s">
        <v>2721</v>
      </c>
      <c r="I114" s="115" t="s">
        <v>628</v>
      </c>
      <c r="J114" s="115" t="s">
        <v>630</v>
      </c>
      <c r="K114" s="117">
        <v>1775843019</v>
      </c>
      <c r="L114" s="100">
        <f>+IF(AND(K114&gt;0,O114="Ejecución"),(K114/877802)*Tabla28[[#This Row],[% participación]],IF(AND(K114&gt;0,O114&lt;&gt;"Ejecución"),"-",""))</f>
        <v>2023.0564740112236</v>
      </c>
      <c r="M114" s="118" t="s">
        <v>1148</v>
      </c>
      <c r="N114" s="166">
        <v>1</v>
      </c>
      <c r="O114" s="155" t="s">
        <v>1150</v>
      </c>
      <c r="P114" s="78"/>
    </row>
    <row r="115" spans="1:16" s="6" customFormat="1" ht="24.75" customHeight="1" x14ac:dyDescent="0.3">
      <c r="A115" s="137">
        <v>2</v>
      </c>
      <c r="B115" s="154" t="s">
        <v>2665</v>
      </c>
      <c r="C115" s="156" t="s">
        <v>31</v>
      </c>
      <c r="D115" s="63" t="s">
        <v>2720</v>
      </c>
      <c r="E115" s="139">
        <v>43887</v>
      </c>
      <c r="F115" s="139">
        <v>44196</v>
      </c>
      <c r="G115" s="153">
        <f t="shared" ref="G115:G116" si="4">IF(AND(E115&lt;&gt;"",F115&lt;&gt;""),((F115-E115)/30),"")</f>
        <v>10.3</v>
      </c>
      <c r="H115" s="116" t="s">
        <v>2722</v>
      </c>
      <c r="I115" s="63" t="s">
        <v>628</v>
      </c>
      <c r="J115" s="115" t="s">
        <v>630</v>
      </c>
      <c r="K115" s="68">
        <v>1441396530</v>
      </c>
      <c r="L115" s="100">
        <f>+IF(AND(K115&gt;0,O115="Ejecución"),(K115/877802)*Tabla28[[#This Row],[% participación]],IF(AND(K115&gt;0,O115&lt;&gt;"Ejecución"),"-",""))</f>
        <v>1642.052000337206</v>
      </c>
      <c r="M115" s="65" t="s">
        <v>1148</v>
      </c>
      <c r="N115" s="166">
        <v>1</v>
      </c>
      <c r="O115" s="155" t="s">
        <v>1150</v>
      </c>
      <c r="P115" s="78"/>
    </row>
    <row r="116" spans="1:16" s="6" customFormat="1" ht="24.75" customHeight="1" x14ac:dyDescent="0.3">
      <c r="A116" s="137">
        <v>3</v>
      </c>
      <c r="B116" s="154" t="s">
        <v>2665</v>
      </c>
      <c r="C116" s="156" t="s">
        <v>31</v>
      </c>
      <c r="D116" s="63"/>
      <c r="E116" s="139"/>
      <c r="F116" s="139"/>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7">
        <v>4</v>
      </c>
      <c r="B117" s="154" t="s">
        <v>2665</v>
      </c>
      <c r="C117" s="156" t="s">
        <v>31</v>
      </c>
      <c r="D117" s="63"/>
      <c r="E117" s="139"/>
      <c r="F117" s="139"/>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8">
        <v>5</v>
      </c>
      <c r="B118" s="154" t="s">
        <v>2665</v>
      </c>
      <c r="C118" s="156" t="s">
        <v>31</v>
      </c>
      <c r="D118" s="63"/>
      <c r="E118" s="139"/>
      <c r="F118" s="139"/>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3">
      <c r="A119" s="138">
        <v>6</v>
      </c>
      <c r="B119" s="154" t="s">
        <v>2665</v>
      </c>
      <c r="C119" s="156" t="s">
        <v>31</v>
      </c>
      <c r="D119" s="63"/>
      <c r="E119" s="139"/>
      <c r="F119" s="139"/>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3">
      <c r="A120" s="138">
        <v>7</v>
      </c>
      <c r="B120" s="154" t="s">
        <v>2665</v>
      </c>
      <c r="C120" s="156" t="s">
        <v>31</v>
      </c>
      <c r="D120" s="63"/>
      <c r="E120" s="139"/>
      <c r="F120" s="139"/>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3">
      <c r="A121" s="138">
        <v>8</v>
      </c>
      <c r="B121" s="154" t="s">
        <v>2665</v>
      </c>
      <c r="C121" s="156" t="s">
        <v>31</v>
      </c>
      <c r="D121" s="63"/>
      <c r="E121" s="139"/>
      <c r="F121" s="139"/>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3">
      <c r="A122" s="138">
        <v>9</v>
      </c>
      <c r="B122" s="154" t="s">
        <v>2665</v>
      </c>
      <c r="C122" s="156" t="s">
        <v>31</v>
      </c>
      <c r="D122" s="63"/>
      <c r="E122" s="139"/>
      <c r="F122" s="139"/>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3">
      <c r="A123" s="138">
        <v>10</v>
      </c>
      <c r="B123" s="154" t="s">
        <v>2665</v>
      </c>
      <c r="C123" s="156" t="s">
        <v>31</v>
      </c>
      <c r="D123" s="63"/>
      <c r="E123" s="139"/>
      <c r="F123" s="139"/>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3">
      <c r="A124" s="138">
        <v>11</v>
      </c>
      <c r="B124" s="154" t="s">
        <v>2665</v>
      </c>
      <c r="C124" s="156" t="s">
        <v>31</v>
      </c>
      <c r="D124" s="63"/>
      <c r="E124" s="139"/>
      <c r="F124" s="139"/>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3">
      <c r="A125" s="138">
        <v>12</v>
      </c>
      <c r="B125" s="154" t="s">
        <v>2665</v>
      </c>
      <c r="C125" s="156" t="s">
        <v>31</v>
      </c>
      <c r="D125" s="63"/>
      <c r="E125" s="139"/>
      <c r="F125" s="139"/>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3">
      <c r="A126" s="138">
        <v>13</v>
      </c>
      <c r="B126" s="154" t="s">
        <v>2665</v>
      </c>
      <c r="C126" s="156" t="s">
        <v>31</v>
      </c>
      <c r="D126" s="63"/>
      <c r="E126" s="139"/>
      <c r="F126" s="139"/>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3">
      <c r="A127" s="138">
        <v>14</v>
      </c>
      <c r="B127" s="154" t="s">
        <v>2665</v>
      </c>
      <c r="C127" s="156" t="s">
        <v>31</v>
      </c>
      <c r="D127" s="63"/>
      <c r="E127" s="139"/>
      <c r="F127" s="139"/>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3">
      <c r="A128" s="138">
        <v>15</v>
      </c>
      <c r="B128" s="154" t="s">
        <v>2665</v>
      </c>
      <c r="C128" s="156" t="s">
        <v>31</v>
      </c>
      <c r="D128" s="63"/>
      <c r="E128" s="139"/>
      <c r="F128" s="139"/>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3">
      <c r="A129" s="138">
        <v>16</v>
      </c>
      <c r="B129" s="154" t="s">
        <v>2665</v>
      </c>
      <c r="C129" s="156" t="s">
        <v>31</v>
      </c>
      <c r="D129" s="63"/>
      <c r="E129" s="139"/>
      <c r="F129" s="139"/>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3">
      <c r="A130" s="138">
        <v>17</v>
      </c>
      <c r="B130" s="154" t="s">
        <v>2665</v>
      </c>
      <c r="C130" s="156" t="s">
        <v>31</v>
      </c>
      <c r="D130" s="63"/>
      <c r="E130" s="139"/>
      <c r="F130" s="139"/>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3">
      <c r="A131" s="138">
        <v>18</v>
      </c>
      <c r="B131" s="154" t="s">
        <v>2665</v>
      </c>
      <c r="C131" s="156" t="s">
        <v>31</v>
      </c>
      <c r="D131" s="63"/>
      <c r="E131" s="139"/>
      <c r="F131" s="139"/>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3">
      <c r="A132" s="138">
        <v>19</v>
      </c>
      <c r="B132" s="154" t="s">
        <v>2665</v>
      </c>
      <c r="C132" s="156" t="s">
        <v>31</v>
      </c>
      <c r="D132" s="63"/>
      <c r="E132" s="139"/>
      <c r="F132" s="139"/>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3">
      <c r="A133" s="138">
        <v>20</v>
      </c>
      <c r="B133" s="154" t="s">
        <v>2665</v>
      </c>
      <c r="C133" s="156" t="s">
        <v>31</v>
      </c>
      <c r="D133" s="63"/>
      <c r="E133" s="139"/>
      <c r="F133" s="139"/>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3">
      <c r="A134" s="138">
        <v>21</v>
      </c>
      <c r="B134" s="154" t="s">
        <v>2665</v>
      </c>
      <c r="C134" s="156" t="s">
        <v>31</v>
      </c>
      <c r="D134" s="63"/>
      <c r="E134" s="139"/>
      <c r="F134" s="139"/>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3">
      <c r="A135" s="138">
        <v>22</v>
      </c>
      <c r="B135" s="154" t="s">
        <v>2665</v>
      </c>
      <c r="C135" s="156" t="s">
        <v>31</v>
      </c>
      <c r="D135" s="63"/>
      <c r="E135" s="139"/>
      <c r="F135" s="139"/>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3">
      <c r="A136" s="138">
        <v>23</v>
      </c>
      <c r="B136" s="154" t="s">
        <v>2665</v>
      </c>
      <c r="C136" s="156" t="s">
        <v>31</v>
      </c>
      <c r="D136" s="63"/>
      <c r="E136" s="139"/>
      <c r="F136" s="139"/>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3">
      <c r="A137" s="138">
        <v>24</v>
      </c>
      <c r="B137" s="154" t="s">
        <v>2665</v>
      </c>
      <c r="C137" s="156" t="s">
        <v>31</v>
      </c>
      <c r="D137" s="63"/>
      <c r="E137" s="139"/>
      <c r="F137" s="139"/>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3">
      <c r="A138" s="138">
        <v>25</v>
      </c>
      <c r="B138" s="154" t="s">
        <v>2665</v>
      </c>
      <c r="C138" s="156" t="s">
        <v>31</v>
      </c>
      <c r="D138" s="63"/>
      <c r="E138" s="139"/>
      <c r="F138" s="139"/>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3">
      <c r="A139" s="138">
        <v>26</v>
      </c>
      <c r="B139" s="154" t="s">
        <v>2665</v>
      </c>
      <c r="C139" s="156" t="s">
        <v>31</v>
      </c>
      <c r="D139" s="63"/>
      <c r="E139" s="139"/>
      <c r="F139" s="139"/>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3">
      <c r="A140" s="138">
        <v>27</v>
      </c>
      <c r="B140" s="154" t="s">
        <v>2665</v>
      </c>
      <c r="C140" s="156" t="s">
        <v>31</v>
      </c>
      <c r="D140" s="63"/>
      <c r="E140" s="139"/>
      <c r="F140" s="139"/>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3">
      <c r="A141" s="138">
        <v>28</v>
      </c>
      <c r="B141" s="154" t="s">
        <v>2665</v>
      </c>
      <c r="C141" s="156" t="s">
        <v>31</v>
      </c>
      <c r="D141" s="63"/>
      <c r="E141" s="139"/>
      <c r="F141" s="139"/>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3">
      <c r="A142" s="138">
        <v>29</v>
      </c>
      <c r="B142" s="154" t="s">
        <v>2665</v>
      </c>
      <c r="C142" s="156" t="s">
        <v>31</v>
      </c>
      <c r="D142" s="63"/>
      <c r="E142" s="139"/>
      <c r="F142" s="139"/>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3">
      <c r="A143" s="138">
        <v>30</v>
      </c>
      <c r="B143" s="154" t="s">
        <v>2665</v>
      </c>
      <c r="C143" s="156" t="s">
        <v>31</v>
      </c>
      <c r="D143" s="63"/>
      <c r="E143" s="139"/>
      <c r="F143" s="139"/>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3">
      <c r="A144" s="138">
        <v>31</v>
      </c>
      <c r="B144" s="154" t="s">
        <v>2665</v>
      </c>
      <c r="C144" s="156" t="s">
        <v>31</v>
      </c>
      <c r="D144" s="63"/>
      <c r="E144" s="139"/>
      <c r="F144" s="139"/>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3">
      <c r="A145" s="138">
        <v>32</v>
      </c>
      <c r="B145" s="154" t="s">
        <v>2665</v>
      </c>
      <c r="C145" s="156" t="s">
        <v>31</v>
      </c>
      <c r="D145" s="63"/>
      <c r="E145" s="139"/>
      <c r="F145" s="139"/>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3">
      <c r="A146" s="138">
        <v>33</v>
      </c>
      <c r="B146" s="154" t="s">
        <v>2665</v>
      </c>
      <c r="C146" s="156" t="s">
        <v>31</v>
      </c>
      <c r="D146" s="63"/>
      <c r="E146" s="139"/>
      <c r="F146" s="139"/>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3">
      <c r="A147" s="138">
        <v>34</v>
      </c>
      <c r="B147" s="154" t="s">
        <v>2665</v>
      </c>
      <c r="C147" s="156" t="s">
        <v>31</v>
      </c>
      <c r="D147" s="63"/>
      <c r="E147" s="139"/>
      <c r="F147" s="139"/>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3">
      <c r="A148" s="138">
        <v>35</v>
      </c>
      <c r="B148" s="154" t="s">
        <v>2665</v>
      </c>
      <c r="C148" s="156" t="s">
        <v>31</v>
      </c>
      <c r="D148" s="63"/>
      <c r="E148" s="139"/>
      <c r="F148" s="139"/>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3">
      <c r="A149" s="138">
        <v>36</v>
      </c>
      <c r="B149" s="154" t="s">
        <v>2665</v>
      </c>
      <c r="C149" s="156" t="s">
        <v>31</v>
      </c>
      <c r="D149" s="63"/>
      <c r="E149" s="139"/>
      <c r="F149" s="139"/>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3">
      <c r="A150" s="138">
        <v>37</v>
      </c>
      <c r="B150" s="154" t="s">
        <v>2665</v>
      </c>
      <c r="C150" s="156" t="s">
        <v>31</v>
      </c>
      <c r="D150" s="63"/>
      <c r="E150" s="139"/>
      <c r="F150" s="139"/>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3">
      <c r="A151" s="138">
        <v>38</v>
      </c>
      <c r="B151" s="154" t="s">
        <v>2665</v>
      </c>
      <c r="C151" s="156" t="s">
        <v>31</v>
      </c>
      <c r="D151" s="63"/>
      <c r="E151" s="139"/>
      <c r="F151" s="139"/>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3">
      <c r="A152" s="138">
        <v>39</v>
      </c>
      <c r="B152" s="154" t="s">
        <v>2665</v>
      </c>
      <c r="C152" s="156" t="s">
        <v>31</v>
      </c>
      <c r="D152" s="63"/>
      <c r="E152" s="139"/>
      <c r="F152" s="139"/>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3">
      <c r="A153" s="138">
        <v>40</v>
      </c>
      <c r="B153" s="154" t="s">
        <v>2665</v>
      </c>
      <c r="C153" s="156" t="s">
        <v>31</v>
      </c>
      <c r="D153" s="63"/>
      <c r="E153" s="139"/>
      <c r="F153" s="139"/>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3">
      <c r="A154" s="138">
        <v>41</v>
      </c>
      <c r="B154" s="154" t="s">
        <v>2665</v>
      </c>
      <c r="C154" s="156" t="s">
        <v>31</v>
      </c>
      <c r="D154" s="63"/>
      <c r="E154" s="139"/>
      <c r="F154" s="139"/>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3">
      <c r="A155" s="138">
        <v>42</v>
      </c>
      <c r="B155" s="154" t="s">
        <v>2665</v>
      </c>
      <c r="C155" s="156" t="s">
        <v>31</v>
      </c>
      <c r="D155" s="63"/>
      <c r="E155" s="139"/>
      <c r="F155" s="139"/>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3">
      <c r="A156" s="138">
        <v>43</v>
      </c>
      <c r="B156" s="154" t="s">
        <v>2665</v>
      </c>
      <c r="C156" s="156" t="s">
        <v>31</v>
      </c>
      <c r="D156" s="63"/>
      <c r="E156" s="139"/>
      <c r="F156" s="139"/>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3">
      <c r="A157" s="138">
        <v>44</v>
      </c>
      <c r="B157" s="154" t="s">
        <v>2665</v>
      </c>
      <c r="C157" s="156" t="s">
        <v>31</v>
      </c>
      <c r="D157" s="63"/>
      <c r="E157" s="139"/>
      <c r="F157" s="139"/>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3">
      <c r="A158" s="138">
        <v>45</v>
      </c>
      <c r="B158" s="154" t="s">
        <v>2665</v>
      </c>
      <c r="C158" s="156" t="s">
        <v>31</v>
      </c>
      <c r="D158" s="63"/>
      <c r="E158" s="139"/>
      <c r="F158" s="139"/>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3">
      <c r="A159" s="138">
        <v>46</v>
      </c>
      <c r="B159" s="154" t="s">
        <v>2665</v>
      </c>
      <c r="C159" s="156" t="s">
        <v>31</v>
      </c>
      <c r="D159" s="63"/>
      <c r="E159" s="139"/>
      <c r="F159" s="139"/>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5">
      <c r="A160" s="138">
        <v>47</v>
      </c>
      <c r="B160" s="154" t="s">
        <v>2665</v>
      </c>
      <c r="C160" s="156" t="s">
        <v>31</v>
      </c>
      <c r="D160" s="63"/>
      <c r="E160" s="139"/>
      <c r="F160" s="139"/>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5">
      <c r="O161" s="168" t="str">
        <f>HYPERLINK("#MI_Oferente_Singular!A1","INICIO")</f>
        <v>INICIO</v>
      </c>
    </row>
    <row r="162" spans="1:28" s="19" customFormat="1" ht="31.5" customHeight="1" thickBot="1" x14ac:dyDescent="0.35">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3">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1" t="s">
        <v>2643</v>
      </c>
      <c r="J167" s="212"/>
      <c r="K167" s="212"/>
      <c r="L167" s="212"/>
      <c r="M167" s="212"/>
      <c r="N167" s="212"/>
      <c r="O167" s="213"/>
      <c r="U167" s="51"/>
    </row>
    <row r="168" spans="1:28" x14ac:dyDescent="0.3">
      <c r="A168" s="9"/>
      <c r="B168" s="230" t="s">
        <v>2658</v>
      </c>
      <c r="C168" s="230"/>
      <c r="D168" s="230"/>
      <c r="E168" s="8"/>
      <c r="F168" s="5"/>
      <c r="H168" s="81" t="s">
        <v>2657</v>
      </c>
      <c r="I168" s="211"/>
      <c r="J168" s="212"/>
      <c r="K168" s="212"/>
      <c r="L168" s="212"/>
      <c r="M168" s="212"/>
      <c r="N168" s="212"/>
      <c r="O168" s="213"/>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0" t="s">
        <v>2668</v>
      </c>
      <c r="B172" s="201"/>
      <c r="C172" s="201"/>
      <c r="D172" s="201"/>
      <c r="E172" s="201"/>
      <c r="F172" s="201"/>
      <c r="G172" s="201"/>
      <c r="H172" s="201"/>
      <c r="I172" s="201"/>
      <c r="J172" s="201"/>
      <c r="K172" s="201"/>
      <c r="L172" s="201"/>
      <c r="M172" s="201"/>
      <c r="N172" s="201"/>
      <c r="O172" s="202"/>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1" t="s">
        <v>2669</v>
      </c>
      <c r="C176" s="221"/>
      <c r="D176" s="221"/>
      <c r="E176" s="221"/>
      <c r="F176" s="221"/>
      <c r="G176" s="221"/>
      <c r="H176" s="20"/>
      <c r="I176" s="174" t="s">
        <v>2675</v>
      </c>
      <c r="J176" s="175"/>
      <c r="K176" s="175"/>
      <c r="L176" s="175"/>
      <c r="M176" s="175"/>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4" x14ac:dyDescent="0.3">
      <c r="A178" s="9"/>
      <c r="B178" s="225"/>
      <c r="C178" s="226"/>
      <c r="D178" s="227"/>
      <c r="E178" s="160"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7"/>
      <c r="Z178" s="158" t="str">
        <f>IF(Y178&gt;0,SUM(E180+Y178),"")</f>
        <v/>
      </c>
      <c r="AA178" s="19"/>
      <c r="AB178" s="19"/>
    </row>
    <row r="179" spans="1:28" ht="23.4" x14ac:dyDescent="0.3">
      <c r="A179" s="9"/>
      <c r="B179" s="187" t="s">
        <v>2669</v>
      </c>
      <c r="C179" s="187"/>
      <c r="D179" s="187"/>
      <c r="E179" s="164">
        <v>0.02</v>
      </c>
      <c r="F179" s="163">
        <v>3.1E-2</v>
      </c>
      <c r="G179" s="158">
        <f>IF(F179&gt;0,SUM(E179+F179),"")</f>
        <v>5.1000000000000004E-2</v>
      </c>
      <c r="H179" s="5"/>
      <c r="I179" s="187" t="s">
        <v>2671</v>
      </c>
      <c r="J179" s="187"/>
      <c r="K179" s="187"/>
      <c r="L179" s="187"/>
      <c r="M179" s="165">
        <v>0.03</v>
      </c>
      <c r="O179" s="8"/>
      <c r="Q179" s="19"/>
      <c r="R179" s="152">
        <f>IF(M179&gt;0,SUM(L179+M179),"")</f>
        <v>0.03</v>
      </c>
      <c r="T179" s="19"/>
      <c r="U179" s="233" t="s">
        <v>1166</v>
      </c>
      <c r="V179" s="233"/>
      <c r="W179" s="233"/>
      <c r="X179" s="24">
        <v>0.02</v>
      </c>
      <c r="Y179" s="157"/>
      <c r="Z179" s="158" t="str">
        <f>IF(Y179&gt;0,SUM(E181+Y179),"")</f>
        <v/>
      </c>
      <c r="AA179" s="19"/>
      <c r="AB179" s="19"/>
    </row>
    <row r="180" spans="1:28" ht="23.4" hidden="1" x14ac:dyDescent="0.3">
      <c r="A180" s="9"/>
      <c r="B180" s="173"/>
      <c r="C180" s="173"/>
      <c r="D180" s="173"/>
      <c r="E180" s="162"/>
      <c r="H180" s="5"/>
      <c r="I180" s="173"/>
      <c r="J180" s="173"/>
      <c r="K180" s="173"/>
      <c r="L180" s="173"/>
      <c r="M180" s="5"/>
      <c r="O180" s="8"/>
      <c r="Q180" s="19"/>
      <c r="R180" s="152" t="str">
        <f>IF(S180&gt;0,SUM(L180+S180),"")</f>
        <v/>
      </c>
      <c r="S180" s="157"/>
      <c r="T180" s="19"/>
      <c r="U180" s="233" t="s">
        <v>1167</v>
      </c>
      <c r="V180" s="233"/>
      <c r="W180" s="233"/>
      <c r="X180" s="24">
        <v>0.03</v>
      </c>
      <c r="Y180" s="157"/>
      <c r="Z180" s="158" t="str">
        <f>IF(Y180&gt;0,SUM(E182+Y180),"")</f>
        <v/>
      </c>
      <c r="AA180" s="19"/>
      <c r="AB180" s="19"/>
    </row>
    <row r="181" spans="1:28" ht="23.4" hidden="1" x14ac:dyDescent="0.3">
      <c r="A181" s="9"/>
      <c r="B181" s="173"/>
      <c r="C181" s="173"/>
      <c r="D181" s="173"/>
      <c r="E181" s="162"/>
      <c r="H181" s="5"/>
      <c r="I181" s="173"/>
      <c r="J181" s="173"/>
      <c r="K181" s="173"/>
      <c r="L181" s="173"/>
      <c r="M181" s="5"/>
      <c r="O181" s="8"/>
      <c r="Q181" s="19"/>
      <c r="R181" s="152" t="str">
        <f>IF(S181&gt;0,SUM(L181+S181),"")</f>
        <v/>
      </c>
      <c r="S181" s="157"/>
      <c r="T181" s="19"/>
      <c r="U181" s="19"/>
      <c r="V181" s="19"/>
      <c r="W181" s="19"/>
      <c r="X181" s="19"/>
      <c r="Y181" s="19"/>
      <c r="Z181" s="19"/>
      <c r="AA181" s="19"/>
      <c r="AB181" s="19"/>
    </row>
    <row r="182" spans="1:28" ht="23.4" hidden="1" x14ac:dyDescent="0.3">
      <c r="A182" s="9"/>
      <c r="B182" s="173"/>
      <c r="C182" s="173"/>
      <c r="D182" s="173"/>
      <c r="E182" s="162"/>
      <c r="H182" s="5"/>
      <c r="I182" s="173"/>
      <c r="J182" s="173"/>
      <c r="K182" s="173"/>
      <c r="L182" s="173"/>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3"/>
      <c r="J183" s="173"/>
      <c r="K183" s="173"/>
      <c r="L183" s="173"/>
      <c r="M183" s="5"/>
      <c r="O183" s="8"/>
      <c r="Q183" s="19"/>
      <c r="R183" s="152" t="str">
        <f>IF(S183&gt;0,SUM(L183+S183),"")</f>
        <v/>
      </c>
      <c r="S183" s="157"/>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9">
        <f>+SUM(G179:G182)</f>
        <v>5.1000000000000004E-2</v>
      </c>
      <c r="D185" s="91" t="s">
        <v>2628</v>
      </c>
      <c r="E185" s="94">
        <f>+(C185*SUM(K20:K35))</f>
        <v>139143626.706</v>
      </c>
      <c r="F185" s="92"/>
      <c r="G185" s="93"/>
      <c r="H185" s="88"/>
      <c r="I185" s="90" t="s">
        <v>2627</v>
      </c>
      <c r="J185" s="159">
        <f>+SUM(M179:M183)</f>
        <v>0.03</v>
      </c>
      <c r="K185" s="232" t="s">
        <v>2628</v>
      </c>
      <c r="L185" s="232"/>
      <c r="M185" s="94">
        <f>+J185*(SUM(K20:K35))</f>
        <v>81849192.179999992</v>
      </c>
      <c r="N185" s="95"/>
      <c r="O185" s="96"/>
    </row>
    <row r="186" spans="1:28" ht="15" thickBot="1" x14ac:dyDescent="0.35">
      <c r="A186" s="10"/>
      <c r="B186" s="97"/>
      <c r="C186" s="97"/>
      <c r="D186" s="97"/>
      <c r="E186" s="97"/>
      <c r="F186" s="97"/>
      <c r="G186" s="97"/>
      <c r="H186" s="97"/>
      <c r="I186" s="161" t="s">
        <v>2673</v>
      </c>
      <c r="J186" s="97"/>
      <c r="K186" s="97"/>
      <c r="L186" s="97"/>
      <c r="M186" s="97"/>
      <c r="N186" s="98"/>
      <c r="O186" s="99"/>
    </row>
    <row r="187" spans="1:28" ht="8.25" customHeight="1" thickBot="1" x14ac:dyDescent="0.35"/>
    <row r="188" spans="1:28" s="19" customFormat="1" ht="31.5" customHeight="1" thickBot="1" x14ac:dyDescent="0.35">
      <c r="A188" s="200" t="s">
        <v>18</v>
      </c>
      <c r="B188" s="201"/>
      <c r="C188" s="201"/>
      <c r="D188" s="201"/>
      <c r="E188" s="201"/>
      <c r="F188" s="201"/>
      <c r="G188" s="201"/>
      <c r="H188" s="201"/>
      <c r="I188" s="201"/>
      <c r="J188" s="201"/>
      <c r="K188" s="201"/>
      <c r="L188" s="201"/>
      <c r="M188" s="201"/>
      <c r="N188" s="201"/>
      <c r="O188" s="202"/>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7"/>
      <c r="R191" s="147"/>
      <c r="S191" s="147"/>
      <c r="T191" s="147"/>
    </row>
    <row r="192" spans="1:28" x14ac:dyDescent="0.3">
      <c r="A192" s="9"/>
      <c r="B192" s="191" t="s">
        <v>2636</v>
      </c>
      <c r="C192" s="191"/>
      <c r="E192" s="5" t="s">
        <v>20</v>
      </c>
      <c r="H192" s="26" t="s">
        <v>24</v>
      </c>
      <c r="J192" s="5" t="s">
        <v>2637</v>
      </c>
      <c r="K192" s="5"/>
      <c r="M192" s="5"/>
      <c r="N192" s="5"/>
      <c r="O192" s="8"/>
      <c r="Q192" s="148"/>
      <c r="R192" s="149"/>
      <c r="S192" s="149"/>
      <c r="T192" s="148"/>
    </row>
    <row r="193" spans="1:18" x14ac:dyDescent="0.3">
      <c r="A193" s="9"/>
      <c r="C193" s="119">
        <v>41715</v>
      </c>
      <c r="D193" s="5"/>
      <c r="E193" s="120">
        <v>273</v>
      </c>
      <c r="F193" s="5"/>
      <c r="G193" s="5"/>
      <c r="H193" s="141" t="s">
        <v>2723</v>
      </c>
      <c r="J193" s="5"/>
      <c r="K193" s="121">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0" t="s">
        <v>29</v>
      </c>
      <c r="B197" s="201"/>
      <c r="C197" s="201"/>
      <c r="D197" s="201"/>
      <c r="E197" s="201"/>
      <c r="F197" s="201"/>
      <c r="G197" s="201"/>
      <c r="H197" s="201"/>
      <c r="I197" s="201"/>
      <c r="J197" s="201"/>
      <c r="K197" s="201"/>
      <c r="L197" s="201"/>
      <c r="M197" s="201"/>
      <c r="N197" s="201"/>
      <c r="O197" s="202"/>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1" t="s">
        <v>2659</v>
      </c>
      <c r="C199" s="231"/>
      <c r="D199" s="231"/>
      <c r="E199" s="231"/>
      <c r="F199" s="231"/>
      <c r="G199" s="231"/>
      <c r="H199" s="231"/>
      <c r="I199" s="231"/>
      <c r="J199" s="231"/>
      <c r="K199" s="231"/>
      <c r="L199" s="231"/>
      <c r="M199" s="231"/>
      <c r="N199" s="231"/>
      <c r="O199" s="8"/>
    </row>
    <row r="200" spans="1:18" x14ac:dyDescent="0.3">
      <c r="A200" s="9"/>
      <c r="B200" s="188"/>
      <c r="C200" s="188"/>
      <c r="D200" s="188"/>
      <c r="E200" s="188"/>
      <c r="F200" s="188"/>
      <c r="G200" s="188"/>
      <c r="H200" s="188"/>
      <c r="I200" s="188"/>
      <c r="J200" s="188"/>
      <c r="K200" s="188"/>
      <c r="L200" s="188"/>
      <c r="M200" s="188"/>
      <c r="N200" s="188"/>
      <c r="O200" s="8"/>
    </row>
    <row r="201" spans="1:18" x14ac:dyDescent="0.3">
      <c r="A201" s="9"/>
      <c r="B201" s="189" t="s">
        <v>2648</v>
      </c>
      <c r="C201" s="190"/>
      <c r="D201" s="190"/>
      <c r="E201" s="190"/>
      <c r="F201" s="190"/>
      <c r="G201" s="190"/>
      <c r="H201" s="190"/>
      <c r="I201" s="190"/>
      <c r="J201" s="190"/>
      <c r="K201" s="190"/>
      <c r="L201" s="190"/>
      <c r="M201" s="190"/>
      <c r="N201" s="19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2" t="s">
        <v>2724</v>
      </c>
      <c r="J211" s="27" t="s">
        <v>2622</v>
      </c>
      <c r="K211" s="142" t="s">
        <v>2726</v>
      </c>
      <c r="L211" s="21"/>
      <c r="M211" s="21"/>
      <c r="N211" s="21"/>
      <c r="O211" s="8"/>
    </row>
    <row r="212" spans="1:15" x14ac:dyDescent="0.3">
      <c r="A212" s="9"/>
      <c r="B212" s="27" t="s">
        <v>2619</v>
      </c>
      <c r="C212" s="141" t="s">
        <v>2723</v>
      </c>
      <c r="D212" s="21"/>
      <c r="G212" s="27" t="s">
        <v>2621</v>
      </c>
      <c r="H212" s="142" t="s">
        <v>2725</v>
      </c>
      <c r="J212" s="27" t="s">
        <v>2623</v>
      </c>
      <c r="K212" s="141"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2020-12-27T02:53:17Z</cp:lastPrinted>
  <dcterms:created xsi:type="dcterms:W3CDTF">2020-10-14T21:57:42Z</dcterms:created>
  <dcterms:modified xsi:type="dcterms:W3CDTF">2020-12-27T02:53:21Z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