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3\"/>
    </mc:Choice>
  </mc:AlternateContent>
  <xr:revisionPtr revIDLastSave="0" documentId="13_ncr:1_{E310B28E-9064-42DB-B0B4-99275DC91A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<sst xmlns="http://schemas.openxmlformats.org/spreadsheetml/2006/main" count="3229" uniqueCount="2730">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</sst>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55" zoomScaleNormal="55"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2729</v>
      </c>
      <c r="D15" s="35"/>
      <c r="E15" s="35"/>
      <c r="F15" s="5"/>
      <c r="G15" s="32" t="s">
        <v>1168</v>
      </c>
      <c r="H15" s="103" t="s">
        <v>628</v>
      </c>
      <c r="I15" s="32" t="s">
        <v>2624</v>
      </c>
      <c r="J15" s="108" t="s">
        <v>2626</v>
      </c>
      <c r="L15" s="220" t="s">
        <v>8</v>
      </c>
      <c r="M15" s="220"/>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239"/>
      <c r="I20" s="143" t="s">
        <v>628</v>
      </c>
      <c r="J20" s="144" t="s">
        <v>630</v>
      </c>
      <c r="K20" s="145">
        <v>764258950</v>
      </c>
      <c r="L20" s="146">
        <v>44242</v>
      </c>
      <c r="M20" s="146">
        <v>44561</v>
      </c>
      <c r="N20" s="129">
        <f>+(M20-L20)/30</f>
        <v>10.633333333333333</v>
      </c>
      <c r="O20" s="132"/>
      <c r="U20" s="128"/>
      <c r="V20" s="105">
        <f ca="1">NOW()</f>
        <v>44191.888429513892</v>
      </c>
      <c r="W20" s="105">
        <f ca="1">NOW()</f>
        <v>44191.888429513892</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3"/>
      <c r="I37" s="124"/>
      <c r="J37" s="124"/>
      <c r="K37" s="124"/>
      <c r="L37" s="124"/>
      <c r="M37" s="124"/>
      <c r="N37" s="124"/>
      <c r="O37" s="125"/>
    </row>
    <row r="38" spans="1:16" ht="21" customHeight="1" x14ac:dyDescent="0.3">
      <c r="A38" s="9"/>
      <c r="B38" s="234" t="str">
        <f>VLOOKUP(B20,EAS!A2:B1439,2,0)</f>
        <v>FUNDACION CASA HOGAR NUESTRO SUEÑOS</v>
      </c>
      <c r="C38" s="234"/>
      <c r="D38" s="234"/>
      <c r="E38" s="234"/>
      <c r="F38" s="234"/>
      <c r="G38" s="5"/>
      <c r="H38" s="126"/>
      <c r="I38" s="243" t="s">
        <v>7</v>
      </c>
      <c r="J38" s="243"/>
      <c r="K38" s="243"/>
      <c r="L38" s="243"/>
      <c r="M38" s="243"/>
      <c r="N38" s="243"/>
      <c r="O38" s="127"/>
    </row>
    <row r="39" spans="1:16" ht="42.9" customHeight="1" thickBot="1" x14ac:dyDescent="0.35">
      <c r="A39" s="10"/>
      <c r="B39" s="11"/>
      <c r="C39" s="11"/>
      <c r="D39" s="11"/>
      <c r="E39" s="11"/>
      <c r="F39" s="11"/>
      <c r="G39" s="11"/>
      <c r="H39" s="10"/>
      <c r="I39" s="229" t="s">
        <v>2728</v>
      </c>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4" x14ac:dyDescent="0.3">
      <c r="A179" s="9"/>
      <c r="B179" s="187" t="s">
        <v>2669</v>
      </c>
      <c r="C179" s="187"/>
      <c r="D179" s="187"/>
      <c r="E179" s="164">
        <v>0.02</v>
      </c>
      <c r="F179" s="163">
        <v>3.2000000000000001E-2</v>
      </c>
      <c r="G179" s="158">
        <f>IF(F179&gt;0,SUM(E179+F179),"")</f>
        <v>5.2000000000000005E-2</v>
      </c>
      <c r="H179" s="5"/>
      <c r="I179" s="187" t="s">
        <v>2671</v>
      </c>
      <c r="J179" s="187"/>
      <c r="K179" s="187"/>
      <c r="L179" s="187"/>
      <c r="M179" s="165">
        <v>2.1000000000000001E-2</v>
      </c>
      <c r="O179" s="8"/>
      <c r="Q179" s="19"/>
      <c r="R179" s="152">
        <f>IF(M179&gt;0,SUM(L179+M179),"")</f>
        <v>2.1000000000000001E-2</v>
      </c>
      <c r="T179" s="19"/>
      <c r="U179" s="233" t="s">
        <v>1166</v>
      </c>
      <c r="V179" s="233"/>
      <c r="W179" s="233"/>
      <c r="X179" s="24">
        <v>0.02</v>
      </c>
      <c r="Y179" s="157"/>
      <c r="Z179" s="158" t="str">
        <f>IF(Y179&gt;0,SUM(E181+Y179),"")</f>
        <v/>
      </c>
      <c r="AA179" s="19"/>
      <c r="AB179" s="19"/>
    </row>
    <row r="180" spans="1:28" ht="23.4" hidden="1" x14ac:dyDescent="0.3">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4" hidden="1" x14ac:dyDescent="0.3">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4" hidden="1" x14ac:dyDescent="0.3">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5.2000000000000005E-2</v>
      </c>
      <c r="D185" s="91" t="s">
        <v>2628</v>
      </c>
      <c r="E185" s="94">
        <f>+(C185*SUM(K20:K35))</f>
        <v>39741465.400000006</v>
      </c>
      <c r="F185" s="92"/>
      <c r="G185" s="93"/>
      <c r="H185" s="88"/>
      <c r="I185" s="90" t="s">
        <v>2627</v>
      </c>
      <c r="J185" s="159">
        <f>+SUM(M179:M183)</f>
        <v>2.1000000000000001E-2</v>
      </c>
      <c r="K185" s="232" t="s">
        <v>2628</v>
      </c>
      <c r="L185" s="232"/>
      <c r="M185" s="94">
        <f>+J185*(SUM(K20:K35))</f>
        <v>16049437.950000001</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191" t="s">
        <v>2636</v>
      </c>
      <c r="C192" s="191"/>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2020-12-27T00:16:13Z</cp:lastPrinted>
  <dcterms:created xsi:type="dcterms:W3CDTF">2020-10-14T21:57:42Z</dcterms:created>
  <dcterms:modified xsi:type="dcterms:W3CDTF">2020-12-27T02:19:34Z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