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8. Novita_Alto Baudo_Medio Baudo_Sipi_Condoto_Istmina _ Cupos 1407 _ 2021-27-20000081.0 _ Insitucional _ Familiar\"/>
    </mc:Choice>
  </mc:AlternateContent>
  <xr:revisionPtr revIDLastSave="0" documentId="13_ncr:1_{E1EE113D-B85D-4ECB-B85D-36101A50B0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<sst xmlns="http://schemas.openxmlformats.org/spreadsheetml/2006/main" count="3302" uniqueCount="2743">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</sst>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632</v>
      </c>
      <c r="K20" s="143">
        <v>4419528650</v>
      </c>
      <c r="L20" s="144"/>
      <c r="M20" s="144">
        <v>44561</v>
      </c>
      <c r="N20" s="127">
        <f>+(M20-L20)/30</f>
        <v>1485.3666666666666</v>
      </c>
      <c r="O20" s="130"/>
      <c r="U20" s="126"/>
      <c r="V20" s="105">
        <f ca="1">NOW()</f>
        <v>44192.881050462966</v>
      </c>
      <c r="W20" s="105">
        <f ca="1">NOW()</f>
        <v>44192.881050462966</v>
      </c>
    </row>
    <row r="21" spans="1:23" ht="30" customHeight="1" outlineLevel="1" x14ac:dyDescent="0.3">
      <c r="A21" s="9"/>
      <c r="B21" s="71"/>
      <c r="C21" s="5"/>
      <c r="D21" s="5"/>
      <c r="E21" s="5"/>
      <c r="F21" s="5"/>
      <c r="G21" s="5"/>
      <c r="H21" s="70"/>
      <c r="I21" s="141" t="s">
        <v>628</v>
      </c>
      <c r="J21" s="142" t="s">
        <v>642</v>
      </c>
      <c r="K21" s="143"/>
      <c r="L21" s="144"/>
      <c r="M21" s="144">
        <v>44561</v>
      </c>
      <c r="N21" s="127">
        <f t="shared" ref="N21:N35" si="0">+(M21-L21)/30</f>
        <v>1485.3666666666666</v>
      </c>
      <c r="O21" s="131"/>
    </row>
    <row r="22" spans="1:23" ht="30" customHeight="1" outlineLevel="1" x14ac:dyDescent="0.3">
      <c r="A22" s="9"/>
      <c r="B22" s="71"/>
      <c r="C22" s="5"/>
      <c r="D22" s="5"/>
      <c r="E22" s="5"/>
      <c r="F22" s="5"/>
      <c r="G22" s="5"/>
      <c r="H22" s="70"/>
      <c r="I22" s="141" t="s">
        <v>628</v>
      </c>
      <c r="J22" s="142" t="s">
        <v>645</v>
      </c>
      <c r="K22" s="143"/>
      <c r="L22" s="144"/>
      <c r="M22" s="144">
        <v>44561</v>
      </c>
      <c r="N22" s="128">
        <f t="shared" ref="N22:N33" si="1">+(M22-L22)/30</f>
        <v>1485.3666666666666</v>
      </c>
      <c r="O22" s="131"/>
    </row>
    <row r="23" spans="1:23" ht="30" customHeight="1" outlineLevel="1" x14ac:dyDescent="0.3">
      <c r="A23" s="9"/>
      <c r="B23" s="101"/>
      <c r="C23" s="21"/>
      <c r="D23" s="21"/>
      <c r="E23" s="21"/>
      <c r="F23" s="5"/>
      <c r="G23" s="5"/>
      <c r="H23" s="70"/>
      <c r="I23" s="141" t="s">
        <v>628</v>
      </c>
      <c r="J23" s="142" t="s">
        <v>651</v>
      </c>
      <c r="K23" s="143"/>
      <c r="L23" s="144"/>
      <c r="M23" s="144">
        <v>44561</v>
      </c>
      <c r="N23" s="128">
        <f t="shared" si="1"/>
        <v>1485.3666666666666</v>
      </c>
      <c r="O23" s="131"/>
      <c r="Q23" s="104"/>
      <c r="R23" s="55"/>
      <c r="S23" s="105"/>
      <c r="T23" s="105"/>
    </row>
    <row r="24" spans="1:23" ht="30" customHeight="1" outlineLevel="1" x14ac:dyDescent="0.3">
      <c r="A24" s="9"/>
      <c r="B24" s="101"/>
      <c r="C24" s="21"/>
      <c r="D24" s="21"/>
      <c r="E24" s="21"/>
      <c r="F24" s="5"/>
      <c r="G24" s="5"/>
      <c r="H24" s="70"/>
      <c r="I24" s="141" t="s">
        <v>628</v>
      </c>
      <c r="J24" s="142" t="s">
        <v>656</v>
      </c>
      <c r="K24" s="143"/>
      <c r="L24" s="144"/>
      <c r="M24" s="144">
        <v>44561</v>
      </c>
      <c r="N24" s="128">
        <f t="shared" si="1"/>
        <v>1485.3666666666666</v>
      </c>
      <c r="O24" s="131"/>
    </row>
    <row r="25" spans="1:23" ht="30" customHeight="1" outlineLevel="1" x14ac:dyDescent="0.3">
      <c r="A25" s="9"/>
      <c r="B25" s="101"/>
      <c r="C25" s="21"/>
      <c r="D25" s="21"/>
      <c r="E25" s="21"/>
      <c r="F25" s="5"/>
      <c r="G25" s="5"/>
      <c r="H25" s="70"/>
      <c r="I25" s="141" t="s">
        <v>628</v>
      </c>
      <c r="J25" s="142" t="s">
        <v>649</v>
      </c>
      <c r="K25" s="143"/>
      <c r="L25" s="144"/>
      <c r="M25" s="144">
        <v>44561</v>
      </c>
      <c r="N25" s="128">
        <f t="shared" si="1"/>
        <v>1485.3666666666666</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4.4999999999999998E-2</v>
      </c>
      <c r="G179" s="156">
        <f>IF(F179&gt;0,SUM(E179+F179),"")</f>
        <v>6.5000000000000002E-2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6.5000000000000002E-2</v>
      </c>
      <c r="D185" s="91" t="s">
        <v>2628</v>
      </c>
      <c r="E185" s="94">
        <f>+(C185*SUM(K20:K35))</f>
        <v>287269362.25</v>
      </c>
      <c r="F185" s="92"/>
      <c r="G185" s="93"/>
      <c r="H185" s="88"/>
      <c r="I185" s="90" t="s">
        <v>2627</v>
      </c>
      <c r="J185" s="157">
        <f>+SUM(M179:M183)</f>
        <v>0.02</v>
      </c>
      <c r="K185" s="230" t="s">
        <v>2628</v>
      </c>
      <c r="L185" s="230"/>
      <c r="M185" s="94">
        <f>+J185*(SUM(K20:K35))</f>
        <v>88390573</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2020-12-28T02:09:06Z</cp:lastPrinted>
  <dcterms:created xsi:type="dcterms:W3CDTF">2020-10-14T21:57:42Z</dcterms:created>
  <dcterms:modified xsi:type="dcterms:W3CDTF">2020-12-28T02:09:10Z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