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C\Desktop\contratacion 2021\Nueva carpeta\BANCO DE OFERENTES 2020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7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<sst xmlns="http://schemas.openxmlformats.org/spreadsheetml/2006/main" count="3100" uniqueCount="2700">
  <si>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</si>
  <si>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</si>
  <si>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</si>
  <si>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</si>
  <si>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</si>
  <si>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</si>
  <si>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</si>
  <si>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</si>
  <si>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</si>
  <si>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</si>
  <si>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</si>
  <si>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</si>
  <si>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</si>
  <si>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</si>
  <si>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</si>
  <si>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</si>
  <si>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</si>
  <si>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</si>
  <si>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</si>
  <si>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</si>
  <si>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</si>
  <si>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</si>
  <si>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</si>
  <si>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</si>
  <si>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</si>
  <si>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</si>
  <si>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</si>
  <si>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</si>
  <si>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</si>
  <si>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</si>
  <si>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</si>
  <si>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</si>
  <si>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</si>
  <si>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</si>
  <si>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</si>
  <si>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</si>
  <si>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</si>
  <si>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</si>
  <si>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</si>
  <si>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</si>
  <si>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</si>
  <si>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</si>
  <si>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</si>
  <si>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</si>
  <si>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</si>
  <si>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</si>
  <si>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</si>
  <si>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</si>
  <si>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</si>
  <si>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</si>
  <si>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</si>
  <si>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</si>
  <si>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</si>
  <si>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</si>
  <si>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</si>
  <si>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</si>
  <si>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</si>
  <si>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</si>
  <si>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</si>
  <si>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</si>
  <si>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</si>
  <si>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</si>
  <si>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</si>
  <si>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</si>
  <si>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</si>
  <si>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</si>
  <si>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</si>
  <si>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</si>
  <si>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</si>
  <si>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</si>
  <si>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</si>
  <si>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</si>
  <si>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</si>
  <si>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</si>
  <si>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</si>
  <si>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</si>
  <si>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</si>
  <si>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</si>
  <si>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</si>
  <si>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</si>
  <si>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</si>
  <si>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</si>
  <si>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</si>
  <si>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</si>
  <si>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</si>
  <si>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</si>
  <si>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</si>
  <si>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</si>
  <si>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</si>
  <si>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</si>
  <si>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</si>
  <si>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</si>
  <si>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</si>
  <si>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</si>
  <si>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</si>
  <si>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</si>
  <si>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</si>
  <si>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</si>
  <si>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</si>
  <si>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</si>
  <si>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</si>
  <si>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</si>
  <si>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</si>
  <si>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</si>
  <si>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</si>
  <si>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</si>
  <si>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</si>
  <si>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</si>
  <si>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</si>
  <si>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</si>
  <si>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</si>
  <si>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</si>
  <si>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</si>
  <si>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</si>
  <si>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</si>
  <si>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</si>
  <si>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</si>
  <si>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</si>
  <si>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</si>
  <si>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</si>
  <si>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</si>
  <si>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</si>
  <si>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</si>
  <si>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</si>
  <si>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</si>
  <si>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</si>
  <si>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</si>
  <si>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</si>
  <si>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</si>
  <si>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</si>
  <si>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</si>
  <si>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</si>
  <si>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</si>
  <si>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</si>
  <si>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</si>
  <si>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</si>
  <si>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</si>
  <si>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</si>
  <si>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</si>
  <si>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</si>
  <si>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</si>
  <si>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</si>
  <si>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</si>
  <si>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</si>
  <si>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</si>
  <si>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</si>
  <si>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</si>
  <si>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</si>
  <si>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</si>
  <si>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</si>
  <si>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</si>
  <si>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</si>
  <si>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</si>
  <si>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</si>
  <si>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</si>
  <si>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</si>
  <si>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</si>
  <si>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</si>
  <si>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</si>
  <si>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</si>
  <si>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</si>
  <si>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</si>
  <si>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</si>
  <si>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</si>
  <si>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</si>
  <si>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</si>
  <si>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</si>
  <si>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</si>
  <si>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</si>
  <si>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</si>
  <si>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</si>
  <si>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</si>
  <si>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</si>
  <si>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</si>
  <si>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</si>
  <si>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</si>
  <si>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</si>
  <si>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</si>
  <si>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</si>
  <si>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</si>
  <si>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</si>
  <si>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</si>
  <si>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</si>
  <si>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</si>
  <si>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</si>
  <si>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</si>
  <si>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</si>
  <si>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</si>
  <si>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</si>
  <si>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</si>
  <si>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</si>
  <si>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</si>
  <si>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</si>
  <si>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</si>
  <si>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</si>
  <si>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</si>
  <si>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</si>
  <si>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</si>
  <si>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</si>
  <si>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</si>
  <si>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</si>
  <si>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</si>
  <si>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</si>
  <si>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</si>
  <si>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</si>
  <si>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</si>
  <si>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</si>
  <si>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</si>
  <si>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</si>
  <si>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</si>
  <si>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</si>
  <si>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</si>
  <si>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</si>
  <si>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</si>
  <si>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</si>
  <si>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</si>
  <si>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</si>
  <si>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</si>
  <si>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</si>
  <si>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</si>
  <si>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</si>
  <si>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</si>
  <si>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</si>
  <si>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</si>
  <si>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</si>
  <si>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</si>
  <si>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</si>
  <si>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</si>
  <si>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</si>
  <si>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</si>
  <si>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</si>
  <si>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</si>
  <si>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</si>
  <si>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</si>
  <si>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</si>
  <si>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</si>
  <si>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</si>
  <si>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</si>
  <si>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</si>
  <si>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</si>
  <si>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</si>
  <si>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</si>
  <si>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</si>
  <si>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</si>
  <si>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</si>
  <si>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</si>
  <si>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</si>
  <si>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</si>
  <si>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</si>
  <si>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</si>
  <si>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</si>
  <si>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</si>
  <si>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</si>
  <si>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</si>
  <si>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</si>
  <si>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</si>
  <si>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</si>
  <si>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</si>
  <si>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</si>
  <si>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</si>
  <si>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</si>
  <si>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</si>
  <si>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</si>
  <si>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</si>
  <si>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</si>
  <si>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</si>
  <si>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</si>
  <si>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</si>
  <si>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</si>
  <si>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</si>
  <si>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</si>
  <si>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</si>
  <si>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</si>
  <si>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</si>
  <si>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</si>
  <si>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</si>
  <si>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</si>
  <si>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</si>
  <si>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</si>
  <si>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</si>
  <si>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</si>
  <si>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</si>
  <si>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</si>
  <si>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</si>
  <si>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</si>
  <si>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</si>
  <si>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</si>
  <si>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</si>
  <si>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</si>
  <si>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</si>
  <si>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</si>
  <si>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</si>
  <si>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</si>
  <si>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</si>
  <si>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</si>
  <si>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</si>
  <si>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</si>
  <si>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</si>
  <si>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</si>
  <si>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</si>
  <si>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</si>
  <si>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</si>
  <si>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</si>
  <si>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</si>
  <si>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</si>
  <si>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</si>
  <si>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</si>
  <si>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</si>
  <si>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</si>
  <si>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</si>
  <si>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</si>
  <si>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</si>
  <si>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</si>
  <si>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</si>
  <si>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</si>
  <si>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</si>
  <si>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</si>
  <si>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</si>
  <si>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</si>
  <si>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</si>
  <si>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</si>
  <si>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</si>
  <si>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</si>
  <si>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</si>
  <si>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</si>
  <si>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</si>
  <si>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</si>
  <si>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</si>
  <si>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</si>
  <si>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</si>
  <si>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</si>
  <si>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</si>
  <si>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</si>
  <si>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</si>
  <si>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</si>
  <si>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</si>
  <si>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</si>
  <si>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</si>
  <si>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</si>
  <si>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</si>
  <si>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</si>
  <si>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</si>
  <si>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</si>
  <si>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</si>
  <si>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</si>
  <si>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</si>
  <si>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</si>
  <si>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</si>
  <si>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</si>
  <si>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</si>
  <si>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</si>
  <si>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</si>
  <si>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</si>
  <si>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</si>
  <si>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</si>
  <si>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</si>
  <si>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</si>
  <si>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</si>
  <si>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</si>
  <si>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</si>
  <si>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</si>
  <si>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</si>
  <si>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</si>
  <si>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</si>
  <si>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</si>
  <si>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</si>
  <si>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</si>
  <si>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</si>
  <si>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</si>
  <si>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</si>
  <si>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</si>
  <si>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</si>
  <si>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</si>
  <si>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</si>
  <si>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</si>
  <si>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</si>
  <si>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</si>
  <si>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</si>
  <si>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</si>
  <si>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</si>
  <si>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</si>
  <si>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</si>
  <si>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</si>
  <si>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</si>
  <si>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</si>
  <si>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</si>
  <si>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</si>
  <si>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</si>
  <si>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</si>
  <si>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</si>
  <si>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</si>
  <si>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</si>
  <si>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</si>
  <si>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</si>
  <si>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</si>
  <si>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</si>
  <si>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</si>
  <si>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</si>
  <si>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</si>
  <si>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</si>
  <si>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</si>
  <si>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</si>
  <si>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</si>
  <si>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</si>
  <si>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</si>
  <si>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</si>
  <si>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</si>
  <si>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</si>
  <si>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</si>
  <si>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</si>
  <si>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</si>
  <si>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</si>
  <si>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</si>
  <si>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</si>
  <si>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</si>
  <si>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</si>
  <si>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</si>
  <si>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</si>
  <si>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</si>
  <si>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</si>
  <si>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</si>
  <si>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</si>
  <si>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</si>
  <si>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</si>
  <si>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</si>
  <si>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</si>
  <si>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</si>
  <si>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</si>
  <si>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</si>
  <si>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</si>
  <si>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</si>
  <si>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</si>
  <si>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</si>
  <si>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</si>
  <si>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</si>
  <si>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</si>
  <si>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</si>
  <si>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</si>
  <si>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</si>
  <si>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</si>
  <si>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</si>
  <si>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</si>
  <si>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</si>
  <si>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</si>
  <si>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</si>
  <si>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</si>
  <si>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</si>
  <si>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</si>
  <si>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</si>
  <si>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</si>
  <si>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</si>
  <si>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</si>
  <si>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</si>
  <si>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</si>
  <si>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</si>
  <si>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</si>
  <si>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</si>
  <si>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</si>
  <si>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</si>
  <si>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</si>
  <si>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</si>
  <si>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</si>
  <si>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</si>
  <si>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</si>
  <si>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</si>
  <si>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</si>
  <si>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</si>
  <si>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</si>
  <si>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</si>
  <si>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</si>
  <si>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</si>
  <si>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</si>
  <si>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</si>
  <si>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</si>
  <si>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</si>
  <si>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</si>
  <si>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</si>
  <si>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</si>
  <si>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</si>
  <si>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</si>
  <si>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</si>
  <si>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</si>
  <si>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</si>
  <si>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</si>
  <si>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</si>
  <si>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</si>
  <si>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</si>
  <si>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</si>
  <si>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</si>
  <si>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</si>
  <si>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</si>
  <si>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</si>
  <si>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</si>
  <si>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</si>
  <si>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</si>
  <si>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</si>
  <si>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</si>
  <si>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</si>
  <si>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</si>
  <si>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</si>
  <si>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</si>
  <si>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</si>
  <si>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</si>
  <si>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</si>
  <si>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</si>
  <si>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</si>
  <si>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</si>
  <si>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</si>
  <si>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</si>
  <si>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</si>
  <si>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</si>
  <si>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</si>
  <si>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</si>
  <si>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</si>
  <si>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</si>
  <si>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</si>
  <si>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</si>
  <si>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</si>
  <si>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</si>
  <si>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</si>
  <si>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</si>
  <si>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</si>
  <si>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</si>
  <si>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</si>
  <si>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</si>
  <si>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</si>
  <si>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</si>
  <si>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</si>
  <si>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</si>
  <si>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</si>
  <si>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</si>
  <si>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</si>
  <si>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</si>
  <si>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</si>
  <si>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</si>
  <si>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</si>
  <si>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</si>
  <si>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</si>
  <si>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</si>
  <si>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</si>
  <si>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</si>
  <si>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</si>
  <si>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</si>
  <si>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</si>
  <si>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</si>
  <si>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</si>
  <si>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</si>
  <si>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</si>
  <si>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</si>
  <si>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</si>
  <si>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</si>
  <si>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</si>
  <si>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</si>
  <si>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</si>
  <si>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</si>
  <si>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</si>
  <si>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</si>
  <si>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</si>
  <si>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</si>
  <si>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</si>
  <si>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</si>
  <si>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</si>
  <si>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</si>
  <si>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</si>
  <si>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</si>
  <si>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</si>
  <si>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</si>
  <si>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</si>
  <si>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</si>
  <si>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</si>
  <si>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</si>
  <si>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</si>
  <si>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</si>
  <si>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</si>
  <si>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</si>
  <si>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</si>
  <si>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</si>
  <si>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</si>
  <si>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</si>
  <si>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</si>
  <si>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</si>
  <si>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</si>
  <si>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</si>
  <si>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</si>
  <si>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</si>
  <si>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</si>
  <si>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</si>
  <si>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</si>
  <si>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</si>
  <si>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</si>
  <si>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</si>
  <si>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</si>
  <si>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</si>
  <si>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</si>
  <si>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</si>
  <si>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</si>
  <si>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</si>
  <si>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</si>
  <si>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</si>
  <si>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</si>
  <si>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</si>
  <si>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</si>
  <si>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</si>
  <si>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</si>
  <si>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</si>
  <si>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</si>
  <si>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</si>
  <si>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</si>
  <si>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</si>
  <si>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</si>
  <si>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</si>
  <si>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</si>
  <si>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</si>
  <si>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</si>
  <si>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</si>
  <si>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</si>
  <si>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</si>
  <si>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</si>
  <si>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</si>
  <si>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</si>
  <si>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</si>
  <si>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</si>
  <si>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</si>
  <si>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</si>
  <si>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</si>
  <si>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</si>
  <si>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</si>
  <si>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</si>
  <si>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</si>
  <si>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</si>
  <si>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</si>
  <si>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</si>
  <si>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</si>
  <si>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</si>
  <si>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</si>
  <si>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</si>
  <si>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</si>
  <si>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</si>
  <si>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</si>
  <si>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</si>
  <si>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</si>
  <si>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</si>
  <si>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</si>
  <si>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</si>
  <si>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</si>
  <si>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</si>
  <si>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</si>
  <si>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</si>
  <si>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</si>
  <si>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</si>
  <si>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</si>
  <si>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</si>
  <si>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</si>
  <si>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</si>
  <si>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</si>
  <si>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</si>
  <si>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</si>
  <si>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</si>
  <si>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</si>
  <si>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</si>
  <si>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</si>
  <si>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</si>
  <si>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</si>
  <si>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</si>
  <si>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</si>
  <si>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</si>
  <si>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</si>
  <si>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</si>
  <si>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</si>
  <si>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</si>
  <si>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</si>
  <si>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</si>
  <si>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</si>
  <si>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</si>
  <si>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</si>
  <si>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</si>
  <si>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</si>
  <si>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</si>
  <si>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</si>
  <si>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</si>
  <si>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</si>
  <si>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</si>
  <si>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</si>
  <si>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</si>
  <si>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</si>
  <si>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</si>
  <si>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</si>
  <si>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</si>
  <si>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</si>
  <si>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</si>
  <si>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</si>
  <si>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</si>
  <si>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</si>
  <si>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</si>
  <si>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</si>
  <si>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</si>
  <si>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</si>
  <si>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</si>
  <si>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</si>
  <si>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</si>
  <si>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</si>
  <si>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</si>
  <si>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</si>
  <si>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</si>
  <si>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</si>
  <si>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</si>
  <si>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</si>
  <si>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</si>
  <si>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</si>
  <si>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</si>
  <si>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</si>
  <si>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</si>
  <si>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</si>
  <si>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</si>
  <si>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</si>
  <si>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</si>
  <si>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</si>
  <si>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</si>
  <si>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</si>
  <si>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</si>
  <si>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</si>
  <si>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</si>
  <si>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</si>
  <si>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</si>
  <si>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</si>
  <si>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</si>
  <si>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</si>
  <si>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</si>
  <si>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</si>
  <si>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</si>
  <si>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</si>
  <si>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</si>
  <si>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</si>
  <si>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</si>
  <si>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</si>
  <si>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</si>
  <si>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</si>
  <si>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</si>
  <si>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</si>
  <si>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</si>
  <si>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</si>
  <si>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</si>
  <si>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</si>
  <si>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</si>
  <si>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</si>
  <si>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</si>
  <si>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</si>
  <si>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</si>
  <si>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</si>
  <si>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</si>
  <si>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</si>
  <si>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</si>
  <si>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</si>
  <si>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</si>
  <si>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</si>
  <si>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</si>
  <si>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</si>
  <si>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</si>
  <si>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</si>
  <si>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</si>
  <si>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</si>
  <si>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</si>
  <si>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</si>
  <si>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</si>
  <si>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</si>
  <si>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</si>
  <si>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</si>
  <si>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</si>
  <si>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</si>
  <si>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</si>
  <si>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</si>
  <si>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</si>
  <si>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</si>
  <si>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</si>
  <si>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</si>
  <si>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</si>
  <si>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</si>
  <si>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</si>
  <si>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</si>
  <si>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</si>
  <si>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</si>
  <si>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</si>
  <si>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</si>
  <si>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</si>
  <si>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</si>
  <si>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</si>
  <si>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</si>
  <si>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</si>
  <si>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</si>
  <si>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</si>
  <si>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</si>
  <si>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</si>
  <si>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</si>
  <si>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</si>
  <si>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</si>
  <si>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</si>
  <si>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</si>
  <si>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</si>
  <si>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</si>
  <si>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</si>
  <si>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</si>
  <si>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</si>
  <si>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</si>
  <si>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</si>
  <si>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</si>
  <si>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</si>
  <si>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</si>
  <si>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</si>
  <si>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</si>
  <si>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</si>
  <si>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</si>
  <si>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</si>
  <si>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</si>
  <si>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</si>
  <si>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</si>
  <si>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</si>
  <si>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</si>
  <si>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</si>
  <si>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</si>
  <si>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</si>
  <si>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</si>
  <si>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</si>
  <si>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</si>
  <si>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</si>
  <si>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</si>
  <si>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</si>
  <si>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</si>
  <si>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</si>
  <si>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</si>
  <si>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</si>
  <si>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</si>
  <si>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</si>
  <si>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</si>
  <si>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</si>
  <si>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</si>
  <si>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</si>
  <si>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</si>
  <si>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</si>
  <si>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</si>
  <si>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</si>
  <si>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</si>
  <si>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</si>
  <si>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</si>
  <si>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</si>
  <si>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</si>
  <si>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</si>
  <si>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</si>
  <si>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</si>
  <si>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</si>
  <si>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</si>
  <si>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</si>
  <si>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</si>
  <si>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</si>
  <si>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</si>
  <si>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</si>
  <si>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</si>
  <si>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</si>
  <si>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</si>
  <si>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</si>
  <si>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</si>
  <si>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</si>
  <si>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</si>
  <si>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</si>
  <si>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</si>
  <si>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</si>
  <si>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</si>
  <si>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</si>
  <si>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</si>
  <si>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</si>
  <si>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</si>
  <si>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</si>
  <si>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</si>
  <si>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</si>
  <si>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</si>
  <si>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</si>
  <si>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</si>
  <si>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</si>
  <si>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</si>
  <si>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</si>
  <si>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</si>
  <si>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</si>
  <si>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</si>
  <si>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</si>
  <si>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</si>
  <si>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</si>
  <si>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</si>
  <si>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</si>
  <si>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</si>
  <si>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</si>
  <si>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</si>
  <si>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</si>
  <si>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</si>
  <si>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</si>
  <si>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</si>
  <si>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</si>
  <si>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</si>
  <si>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</si>
  <si>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</si>
  <si>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</si>
  <si>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</si>
  <si>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</si>
  <si>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</si>
  <si>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</si>
  <si>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</si>
  <si>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</si>
  <si>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</si>
  <si>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</si>
  <si>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</si>
  <si>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</si>
  <si>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</si>
  <si>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</si>
  <si>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</si>
  <si>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</si>
  <si>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</si>
  <si>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</si>
  <si>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</si>
  <si>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</si>
  <si>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</si>
  <si>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</si>
  <si>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</si>
  <si>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</si>
  <si>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</si>
  <si>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</si>
  <si>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</si>
  <si>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</si>
  <si>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</si>
  <si>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</si>
  <si>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</si>
  <si>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</si>
  <si>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</si>
  <si>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</si>
  <si>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</si>
  <si>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</si>
  <si>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</si>
  <si>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</si>
  <si>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</si>
  <si>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</si>
  <si>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</si>
  <si>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</si>
  <si>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</si>
  <si>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</si>
  <si>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</si>
  <si>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</si>
  <si>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</si>
  <si>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</si>
  <si>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</si>
  <si>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</si>
  <si>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</si>
  <si>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</si>
  <si>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</si>
  <si>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</si>
  <si>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</si>
  <si>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</si>
  <si>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</si>
  <si>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</si>
  <si>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</si>
  <si>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</si>
  <si>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</si>
  <si>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</si>
  <si>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</si>
  <si>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</si>
  <si>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</si>
  <si>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</si>
  <si>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</si>
  <si>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</si>
  <si>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</si>
  <si>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</si>
  <si>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</si>
  <si>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</si>
  <si>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</si>
  <si>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</si>
  <si>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</si>
  <si>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</si>
  <si>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</si>
  <si>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</si>
  <si>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</si>
  <si>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</si>
  <si>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</si>
  <si>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</si>
  <si>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</si>
  <si>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</si>
  <si>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</si>
  <si>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</si>
  <si>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</si>
  <si>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</si>
  <si>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</si>
  <si>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</si>
  <si>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</si>
  <si>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</si>
  <si>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</si>
  <si>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</si>
  <si>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</si>
  <si>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</si>
  <si>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</si>
  <si>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</si>
  <si>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</si>
  <si>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</si>
  <si>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</si>
  <si>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</si>
  <si>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</si>
  <si>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</si>
  <si>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</si>
  <si>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</si>
  <si>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</si>
  <si>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</si>
  <si>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</si>
  <si>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</si>
  <si>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</si>
  <si>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</si>
  <si>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</si>
  <si>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</si>
  <si>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</si>
  <si>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</si>
  <si>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</si>
  <si>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</si>
  <si>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</si>
  <si>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</si>
  <si>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</si>
  <si>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</si>
  <si>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</si>
  <si>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</si>
  <si>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</si>
  <si>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</si>
  <si>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</si>
  <si>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</si>
  <si>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</si>
  <si>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</si>
  <si>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</si>
  <si>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</si>
  <si>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</si>
  <si>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</si>
  <si>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</si>
  <si>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</si>
  <si>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</si>
  <si>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</si>
  <si>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</si>
  <si>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</si>
  <si>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</si>
  <si>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</si>
  <si>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</si>
  <si>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</si>
  <si>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</si>
  <si>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</si>
  <si>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</si>
  <si>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</si>
  <si>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</si>
  <si>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</si>
  <si>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</si>
  <si>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</si>
  <si>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</si>
  <si>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</si>
  <si>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</si>
  <si>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</si>
  <si>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</si>
  <si>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</si>
  <si>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</si>
  <si>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</si>
  <si>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</si>
  <si>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</si>
  <si>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</si>
  <si>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</si>
  <si>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</si>
  <si>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</si>
  <si>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</si>
  <si>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</si>
  <si>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</si>
  <si>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</si>
  <si>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</si>
  <si>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</si>
  <si>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</si>
  <si>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</si>
  <si>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</si>
  <si>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</si>
  <si>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</si>
  <si>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</si>
  <si>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</si>
  <si>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</si>
  <si>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</si>
  <si>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</si>
  <si>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</si>
  <si>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</si>
  <si>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</si>
  <si>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</si>
  <si>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</si>
  <si>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</si>
  <si>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</si>
  <si>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</si>
  <si>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</si>
  <si>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</si>
  <si>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</si>
  <si>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</si>
  <si>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</si>
  <si>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</si>
  <si>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</si>
  <si>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</si>
  <si>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</si>
  <si>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</si>
  <si>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</si>
  <si>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</si>
  <si>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</si>
  <si>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</si>
  <si>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</si>
  <si>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</si>
  <si>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</si>
  <si>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</si>
  <si>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</si>
  <si>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</si>
  <si>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</si>
  <si>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</si>
  <si>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</si>
  <si>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</si>
  <si>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</si>
  <si>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</si>
  <si>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</si>
  <si>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</si>
  <si>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</si>
  <si>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</si>
  <si>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</si>
  <si>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</si>
  <si>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</si>
  <si>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</si>
  <si>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</si>
  <si>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</si>
  <si>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</si>
  <si>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</si>
  <si>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</si>
  <si>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</si>
  <si>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</si>
  <si>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</si>
  <si>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</si>
  <si>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</si>
  <si>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</si>
  <si>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</si>
  <si>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</si>
  <si>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</si>
  <si>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</si>
  <si>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</si>
  <si>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</si>
  <si>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</si>
  <si>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</si>
  <si>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</si>
  <si>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</si>
  <si>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</si>
  <si>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</si>
  <si>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</si>
  <si>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</si>
  <si>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</si>
  <si>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</si>
  <si>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</si>
  <si>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</si>
  <si>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</si>
  <si>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</si>
  <si>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</si>
  <si>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</si>
  <si>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</si>
  <si>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</si>
  <si>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</si>
  <si>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</si>
  <si>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</si>
  <si>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</si>
  <si>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</si>
  <si>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</si>
  <si>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</si>
  <si>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</si>
  <si>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</si>
  <si>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</si>
  <si>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</si>
  <si>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</si>
  <si>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</si>
  <si>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</si>
  <si>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</si>
  <si>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</si>
  <si>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</si>
  <si>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</si>
  <si>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</si>
  <si>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</si>
  <si>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</si>
  <si>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</si>
  <si>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</si>
  <si>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</si>
  <si>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</si>
  <si>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</si>
  <si>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</si>
  <si>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</si>
  <si>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</si>
  <si>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</si>
  <si>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</si>
  <si>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</si>
  <si>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</si>
  <si>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</si>
  <si>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</si>
  <si>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</si>
  <si>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</si>
  <si>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</si>
  <si>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</si>
  <si>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</si>
  <si>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</si>
  <si>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</si>
  <si>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</si>
  <si>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</si>
  <si>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</si>
  <si>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</si>
  <si>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</si>
  <si>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</si>
  <si>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</si>
  <si>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</si>
  <si>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</si>
  <si>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</si>
  <si>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</si>
  <si>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</si>
  <si>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</si>
  <si>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</si>
  <si>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</si>
  <si>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</si>
  <si>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</si>
  <si>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</si>
  <si>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</si>
  <si>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</si>
  <si>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</si>
  <si>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</si>
  <si>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</si>
  <si>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</si>
  <si>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</si>
  <si>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</si>
  <si>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</si>
  <si>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</si>
  <si>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</si>
  <si>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</si>
  <si>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</si>
  <si>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</si>
  <si>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</si>
  <si>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</si>
  <si>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</si>
  <si>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</si>
  <si>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</si>
  <si>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</si>
  <si>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</si>
  <si>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</si>
  <si>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</si>
  <si>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</si>
  <si>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</si>
  <si>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</si>
  <si>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</si>
  <si>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</si>
  <si>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</si>
  <si>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</si>
  <si>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</si>
  <si>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</si>
  <si>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</si>
  <si>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</si>
  <si>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</si>
  <si>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</si>
  <si>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</si>
  <si>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</si>
  <si>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</si>
  <si>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</si>
  <si>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</si>
  <si>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</si>
  <si>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</si>
  <si>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</si>
  <si>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</si>
  <si>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</si>
  <si>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</si>
  <si>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</si>
  <si>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</si>
  <si>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</si>
  <si>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</si>
  <si>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</si>
  <si>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</si>
  <si>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</si>
  <si>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</si>
  <si>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</si>
  <si>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</si>
  <si>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</si>
  <si>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</si>
  <si>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</si>
  <si>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</si>
  <si>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</si>
  <si>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</si>
  <si>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</si>
  <si>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</si>
  <si>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</si>
  <si>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</si>
  <si>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</si>
  <si>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</si>
  <si>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</si>
  <si>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</si>
  <si>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</si>
  <si>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</si>
  <si>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</si>
  <si>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</si>
  <si>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</si>
  <si>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</si>
  <si>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</si>
  <si>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</si>
  <si>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</si>
  <si>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</si>
  <si>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</si>
  <si>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</si>
  <si>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</si>
  <si>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</si>
  <si>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</si>
  <si>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</si>
  <si>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</si>
  <si>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</si>
  <si>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</si>
  <si>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</si>
  <si>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</si>
  <si>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</si>
  <si>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</si>
  <si>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</si>
  <si>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</si>
  <si>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</si>
  <si>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</si>
  <si>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</si>
  <si>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</si>
  <si>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</si>
  <si>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</si>
  <si>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</si>
  <si>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</si>
  <si>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</si>
  <si>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</si>
  <si>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</si>
  <si>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</si>
  <si>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</si>
  <si>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</si>
  <si>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</si>
  <si>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</si>
  <si>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</si>
  <si>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</si>
  <si>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</si>
  <si>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</si>
  <si>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</si>
  <si>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</si>
  <si>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</si>
  <si>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</si>
  <si>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</si>
  <si>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</si>
  <si>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</si>
  <si>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</si>
  <si>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</si>
  <si>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</si>
  <si>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</si>
  <si>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</si>
  <si>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</si>
  <si>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</si>
  <si>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</si>
  <si>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</si>
  <si>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</si>
  <si>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</si>
  <si>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</si>
  <si>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</si>
  <si>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</si>
  <si>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</si>
  <si>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</si>
  <si>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</si>
  <si>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</si>
  <si>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</si>
  <si>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</si>
  <si>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</si>
  <si>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</si>
  <si>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</si>
  <si>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</si>
  <si>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</si>
  <si>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</si>
  <si>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</si>
  <si>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</si>
  <si>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</si>
  <si>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</si>
  <si>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</si>
  <si>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</si>
  <si>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</si>
  <si>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</si>
  <si>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</si>
  <si>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</si>
  <si>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</si>
  <si>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</si>
  <si>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</si>
  <si>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</si>
  <si>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</si>
  <si>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</si>
  <si>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</si>
  <si>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</si>
  <si>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</si>
  <si>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</si>
  <si>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</si>
  <si>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</si>
  <si>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</si>
  <si>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</si>
  <si>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</si>
  <si>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</si>
  <si>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</si>
  <si>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</si>
  <si>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</si>
  <si>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</si>
  <si>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</si>
  <si>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</si>
  <si>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</si>
  <si>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</si>
  <si>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</si>
  <si>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</si>
  <si>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</si>
  <si>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</si>
  <si>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</si>
  <si>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</si>
  <si>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</si>
  <si>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</si>
  <si>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</si>
  <si>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</si>
  <si>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</si>
  <si>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</si>
  <si>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</si>
  <si>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</si>
  <si>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</si>
  <si>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</si>
  <si>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</si>
  <si>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</si>
  <si>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</si>
  <si>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</si>
  <si>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</si>
  <si>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</si>
  <si>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</si>
  <si>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</si>
  <si>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</si>
  <si>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</si>
  <si>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</si>
  <si>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</si>
  <si>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</si>
  <si>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</si>
  <si>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</si>
  <si>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</si>
  <si>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</si>
  <si>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</si>
  <si>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</si>
  <si>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</si>
  <si>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</si>
  <si>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</si>
  <si>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</si>
  <si>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</si>
  <si>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</si>
  <si>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</si>
  <si>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</si>
  <si>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</si>
  <si>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</si>
  <si>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</si>
  <si>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</si>
  <si>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</si>
  <si>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</si>
  <si>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</si>
  <si>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</si>
  <si>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</si>
  <si>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</si>
  <si>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</si>
  <si>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</si>
  <si>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</si>
  <si>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</si>
  <si>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</si>
  <si>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</si>
  <si>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</si>
  <si>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</si>
  <si>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</si>
  <si>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</si>
  <si>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</si>
  <si>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</si>
  <si>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</si>
  <si>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</si>
  <si>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</si>
  <si>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</si>
  <si>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</si>
  <si>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</si>
  <si>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</si>
  <si>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</si>
  <si>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</si>
  <si>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</si>
  <si>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</si>
  <si>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</si>
  <si>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</si>
  <si>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</si>
  <si>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</si>
  <si>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</si>
  <si>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</si>
  <si>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</si>
  <si>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</si>
  <si>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</si>
  <si>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</si>
  <si>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</si>
  <si>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</si>
  <si>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</si>
  <si>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</si>
  <si>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</si>
  <si>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</si>
  <si>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</si>
  <si>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</si>
  <si>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</si>
  <si>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</si>
  <si>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</si>
  <si>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</si>
  <si>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</si>
  <si>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</si>
  <si>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</si>
  <si>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</si>
  <si>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</si>
  <si>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</si>
  <si>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</si>
  <si>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</si>
  <si>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</si>
  <si>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</si>
  <si>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</si>
  <si>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</si>
  <si>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</si>
  <si>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</si>
  <si>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</si>
  <si>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</si>
  <si>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</si>
  <si>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</si>
  <si>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</si>
  <si>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</si>
  <si>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</si>
  <si>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</si>
  <si>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</si>
  <si>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</si>
  <si>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</si>
  <si>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</si>
  <si>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</si>
  <si>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</si>
  <si>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</si>
  <si>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</si>
  <si>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</si>
  <si>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</si>
  <si>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</si>
  <si>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</si>
  <si>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</si>
  <si>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</si>
  <si>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</si>
  <si>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</si>
  <si>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</si>
  <si>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</si>
  <si>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</si>
  <si>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</si>
  <si>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</si>
  <si>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</si>
  <si>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</si>
  <si>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</si>
  <si>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</si>
  <si>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</si>
  <si>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</si>
  <si>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</si>
  <si>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</si>
  <si>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</si>
  <si>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</si>
  <si>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</si>
  <si>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</si>
  <si>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</si>
  <si>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</si>
  <si>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</si>
  <si>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</si>
  <si>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</si>
  <si>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</si>
  <si>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</si>
  <si>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</si>
  <si>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</si>
  <si>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</si>
  <si>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</si>
  <si>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</si>
  <si>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</si>
  <si>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</si>
  <si>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</si>
  <si>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</si>
  <si>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</si>
  <si>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</si>
  <si>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</si>
  <si>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</si>
  <si>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</si>
  <si>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</si>
  <si>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</si>
  <si>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</si>
  <si>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</si>
  <si>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</si>
  <si>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</si>
  <si>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</si>
  <si>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</si>
  <si>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</si>
  <si>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</si>
  <si>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</si>
  <si>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</si>
  <si>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</si>
  <si>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</si>
  <si>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</si>
  <si>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</si>
  <si>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</si>
  <si>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</si>
  <si>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</si>
  <si>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</si>
  <si>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</si>
  <si>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</si>
  <si>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</si>
  <si>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</si>
  <si>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</si>
  <si>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</si>
  <si>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</si>
  <si>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</si>
  <si>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</si>
  <si>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</si>
  <si>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</si>
  <si>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</si>
  <si>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</si>
  <si>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</si>
  <si>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</si>
  <si>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</si>
  <si>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</si>
  <si>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</si>
  <si>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</si>
  <si>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</si>
  <si>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</si>
  <si>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</si>
  <si>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</si>
  <si>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</si>
  <si>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</si>
  <si>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</si>
  <si>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</si>
  <si>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</si>
  <si>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</si>
  <si>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</si>
  <si>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</si>
  <si>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</si>
  <si>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</si>
  <si>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</si>
  <si>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</si>
  <si>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</si>
  <si>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</si>
  <si>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</si>
  <si>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</si>
  <si>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</si>
  <si>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</si>
  <si>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</si>
  <si>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</si>
  <si>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</si>
  <si>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</si>
  <si>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</si>
  <si>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</si>
  <si>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</si>
  <si>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</si>
  <si>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</si>
  <si>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</si>
  <si>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</si>
  <si>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</si>
  <si>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</si>
  <si>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</si>
  <si>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</si>
  <si>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</si>
  <si>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</si>
  <si>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</si>
  <si>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</si>
  <si>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</si>
  <si>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</si>
  <si>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</si>
  <si>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</si>
  <si>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</si>
  <si>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</si>
  <si>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</si>
  <si>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</si>
  <si>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</si>
  <si>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</si>
  <si>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</si>
  <si>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</si>
  <si>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</si>
  <si>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</si>
  <si>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</si>
  <si>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</si>
  <si>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</si>
  <si>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</si>
  <si>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</si>
  <si>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</si>
  <si>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</si>
  <si>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</si>
  <si>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</si>
  <si>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</si>
  <si>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</si>
  <si>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</si>
  <si>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</si>
  <si>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</si>
  <si>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</si>
  <si>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</si>
  <si>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</si>
  <si>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</si>
  <si>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</si>
  <si>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</si>
  <si>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</si>
  <si>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</si>
  <si>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</si>
  <si>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</si>
  <si>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</si>
  <si>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</si>
  <si>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</si>
  <si>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</si>
  <si>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</si>
  <si>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</si>
  <si>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</si>
  <si>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</si>
  <si>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</si>
  <si>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</si>
  <si>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</si>
  <si>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</si>
  <si>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</si>
  <si>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</si>
  <si>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</si>
  <si>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</si>
  <si>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</si>
  <si>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</si>
  <si>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</si>
  <si>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</si>
  <si>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</si>
  <si>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</si>
  <si>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</si>
  <si>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</si>
  <si>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</si>
  <si>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</si>
  <si>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</si>
  <si>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</si>
  <si>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</si>
  <si>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</si>
  <si>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</si>
  <si>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</si>
  <si>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</si>
  <si>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</si>
  <si>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</si>
  <si>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</si>
  <si>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</si>
  <si>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</si>
  <si>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</si>
  <si>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</si>
  <si>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</si>
  <si>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</si>
  <si>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</si>
  <si>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</si>
  <si>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</si>
  <si>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</si>
  <si>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</si>
  <si>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</si>
  <si>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</si>
  <si>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</si>
  <si>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</si>
  <si>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</si>
  <si>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</si>
  <si>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</si>
  <si>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</si>
  <si>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</si>
  <si>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</si>
  <si>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</si>
  <si>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</si>
  <si>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</si>
  <si>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</si>
  <si>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</si>
  <si>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</si>
  <si>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</si>
  <si>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</si>
  <si>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</si>
  <si>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</si>
  <si>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</si>
  <si>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</si>
  <si>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</si>
  <si>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</si>
  <si>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</si>
  <si>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</si>
  <si>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</si>
  <si>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</si>
  <si>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</si>
  <si>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</si>
  <si>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</si>
  <si>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</si>
  <si>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</si>
  <si>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</si>
  <si>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</si>
  <si>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</si>
  <si>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</si>
  <si>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</si>
  <si>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</si>
  <si>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</si>
  <si>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</si>
  <si>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</si>
  <si>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</si>
  <si>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</si>
  <si>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</si>
  <si>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</si>
  <si>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</si>
  <si>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</si>
  <si>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</si>
  <si>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</si>
  <si>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</si>
  <si>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</si>
  <si>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</si>
  <si>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</si>
  <si>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</si>
  <si>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</si>
  <si>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</si>
  <si>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</si>
  <si>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</si>
  <si>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</si>
  <si>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</si>
  <si>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</si>
  <si>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</si>
  <si>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</si>
  <si>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</si>
  <si>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</si>
  <si>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</si>
  <si>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</si>
  <si>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</si>
  <si>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</si>
  <si>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</si>
  <si>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</si>
  <si>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</si>
  <si>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</si>
  <si>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</si>
  <si>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</si>
  <si>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</si>
  <si>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</si>
  <si>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</si>
  <si>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</si>
  <si>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</si>
  <si>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</si>
  <si>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</si>
  <si>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</si>
  <si>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</si>
  <si>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</si>
  <si>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</si>
  <si>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</si>
  <si>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</si>
  <si>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</si>
  <si>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</si>
  <si>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</si>
  <si>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</si>
  <si>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</si>
  <si>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</si>
  <si>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</si>
  <si>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</si>
  <si>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</si>
  <si>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</si>
  <si>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</si>
  <si>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</si>
  <si>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</si>
  <si>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</si>
  <si>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</si>
  <si>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</si>
  <si>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</si>
  <si>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</si>
  <si>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</si>
  <si>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</si>
  <si>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</si>
  <si>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</si>
  <si>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</si>
  <si>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</si>
  <si>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</si>
  <si>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</si>
  <si>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</si>
  <si>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</si>
  <si>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</si>
  <si>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</si>
  <si>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</si>
  <si>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</si>
  <si>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</si>
  <si>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</si>
  <si>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</si>
  <si>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</si>
  <si>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</si>
  <si>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</si>
  <si>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</si>
  <si>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</si>
  <si>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</si>
  <si>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</si>
  <si>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</si>
  <si>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</si>
  <si>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</si>
  <si>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</si>
  <si>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</si>
  <si>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</si>
  <si>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</si>
  <si>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</si>
  <si>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</si>
  <si>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</si>
  <si>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</si>
  <si>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</si>
  <si>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</si>
  <si>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</si>
  <si>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</si>
  <si>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</si>
  <si>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</si>
  <si>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</si>
  <si>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</si>
  <si>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</si>
  <si>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</si>
  <si>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</si>
  <si>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</si>
  <si>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</si>
  <si>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</si>
  <si>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</si>
  <si>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</si>
  <si>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</si>
  <si>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</si>
  <si>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</si>
  <si>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</si>
  <si>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</si>
  <si>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</si>
  <si>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</si>
  <si>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</si>
  <si>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</si>
  <si>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</si>
  <si>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</si>
  <si>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</si>
  <si>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</si>
  <si>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</si>
  <si>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</si>
  <si>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</si>
  <si>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</si>
  <si>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</si>
  <si>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</si>
  <si>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</si>
  <si>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</si>
  <si>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</si>
  <si>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</si>
  <si>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</si>
  <si>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</si>
  <si>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</si>
  <si>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</si>
  <si>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</si>
  <si>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</si>
  <si>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</si>
  <si>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</si>
  <si>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</si>
  <si>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</si>
  <si>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</si>
  <si>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</si>
  <si>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</si>
  <si>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</si>
  <si>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</si>
  <si>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</si>
  <si>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</si>
  <si>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</si>
  <si>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</si>
  <si>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</si>
  <si>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</si>
  <si>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</si>
  <si>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</si>
  <si>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</si>
  <si>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</si>
  <si>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</si>
  <si>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</si>
  <si>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</si>
  <si>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</si>
  <si>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</si>
  <si>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</si>
  <si>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</si>
  <si>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</si>
  <si>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</si>
  <si>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</si>
  <si>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</si>
  <si>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</si>
  <si>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</si>
  <si>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</si>
  <si>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</si>
  <si>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</si>
  <si>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</si>
  <si>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</si>
  <si>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</si>
  <si>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</si>
  <si>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</si>
  <si>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</si>
  <si>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</si>
  <si>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</si>
  <si>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</si>
  <si>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</si>
  <si>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</si>
  <si>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</si>
  <si>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</si>
  <si>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</si>
  <si>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</si>
  <si>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</si>
  <si>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</si>
  <si>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</si>
  <si>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</si>
  <si>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</si>
  <si>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</si>
  <si>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</si>
  <si>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</si>
  <si>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</si>
  <si>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</si>
  <si>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</si>
  <si>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</si>
  <si>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</si>
  <si>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</si>
  <si>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</si>
  <si>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</si>
  <si>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</si>
  <si>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</si>
  <si>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</si>
  <si>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</si>
  <si>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</si>
  <si>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</si>
  <si>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</si>
  <si>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</si>
  <si>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</si>
  <si>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</si>
  <si>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</si>
  <si>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</si>
  <si>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</si>
  <si>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</si>
  <si>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</si>
  <si>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</si>
  <si>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</si>
  <si>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</si>
  <si>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</si>
  <si>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</si>
  <si>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</si>
  <si>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</si>
  <si>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</si>
  <si>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</si>
  <si>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</si>
  <si>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</si>
  <si>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</si>
  <si>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</si>
  <si>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</si>
  <si>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</si>
  <si>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</si>
  <si>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</si>
  <si>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</si>
  <si>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</si>
  <si>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</si>
  <si>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</si>
  <si>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</si>
  <si>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</si>
  <si>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</si>
  <si>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</si>
  <si>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</si>
  <si>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</si>
  <si>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</si>
  <si>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</si>
  <si>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</si>
  <si>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</si>
  <si>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</si>
  <si>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</si>
  <si>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</si>
  <si>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</si>
  <si>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</si>
  <si>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</si>
  <si>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</si>
  <si>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</si>
  <si>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</si>
  <si>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</si>
  <si>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</si>
  <si>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</si>
  <si>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</si>
  <si>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</si>
  <si>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</si>
  <si>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</si>
  <si>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</si>
  <si>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</si>
  <si>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</si>
  <si>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</si>
  <si>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</si>
  <si>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</si>
  <si>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</si>
  <si>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</si>
  <si>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</si>
  <si>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</si>
  <si>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</si>
  <si>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</si>
  <si>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</si>
  <si>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</si>
  <si>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</si>
  <si>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</si>
  <si>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</si>
  <si>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</si>
  <si>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</si>
  <si>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</si>
  <si>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</si>
  <si>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</si>
  <si>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</si>
  <si>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</si>
  <si>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</si>
  <si>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</si>
  <si>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</si>
  <si>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</si>
  <si>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</si>
  <si>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</si>
  <si>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</si>
  <si>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</si>
  <si>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</si>
  <si>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</si>
  <si>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</si>
  <si>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</si>
  <si>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</si>
  <si>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</si>
  <si>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</si>
  <si>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</si>
  <si>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</si>
  <si>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</si>
  <si>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</si>
  <si>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</si>
  <si>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</si>
  <si>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</si>
  <si>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</si>
  <si>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</si>
  <si>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</si>
  <si>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</si>
  <si>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</si>
  <si>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</si>
  <si>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</si>
  <si>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</si>
  <si>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</si>
  <si>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</si>
  <si>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</si>
  <si>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</si>
  <si>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</si>
  <si>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</si>
  <si>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</si>
  <si>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</si>
  <si>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</si>
  <si>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</si>
  <si>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</si>
  <si>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</si>
  <si>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</si>
  <si>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</si>
  <si>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</si>
  <si>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</si>
  <si>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</si>
  <si>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</si>
  <si>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</si>
  <si>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</si>
  <si>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</si>
  <si>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</si>
  <si>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</si>
  <si>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</si>
  <si>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</si>
  <si>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</si>
  <si>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</si>
  <si>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</si>
  <si>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</si>
  <si>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</si>
  <si>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</si>
  <si>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</si>
  <si>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</si>
  <si>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</si>
  <si>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</si>
  <si>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</si>
  <si>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</si>
  <si>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</si>
  <si>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</si>
  <si>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</si>
  <si>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</si>
  <si>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</si>
  <si>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</si>
  <si>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</si>
  <si>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</si>
  <si>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</si>
  <si>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</si>
  <si>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</si>
  <si>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</si>
  <si>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</si>
  <si>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</si>
  <si>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</si>
  <si>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</si>
  <si>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</si>
  <si>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</si>
  <si>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</si>
  <si>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</si>
  <si>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</si>
  <si>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</si>
  <si>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</si>
  <si>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</si>
  <si>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</si>
  <si>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</si>
  <si>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</si>
  <si>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</si>
  <si>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</si>
  <si>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</si>
  <si>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</si>
  <si>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</si>
  <si>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</si>
  <si>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</si>
  <si>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</si>
  <si>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</si>
  <si>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</si>
  <si>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</si>
  <si>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</si>
  <si>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</si>
  <si>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</si>
  <si>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</si>
  <si>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</si>
  <si>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</si>
  <si>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</si>
  <si>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</si>
  <si>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</si>
  <si>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</si>
  <si>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</si>
  <si>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</si>
  <si>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</si>
  <si>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</si>
  <si>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</si>
  <si>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</si>
  <si>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</si>
  <si>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</si>
  <si>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</si>
  <si>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</si>
  <si>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</si>
  <si>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</si>
  <si>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</si>
  <si>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</si>
  <si>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</si>
  <si>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</si>
  <si>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</si>
  <si>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</si>
  <si>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</si>
  <si>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</si>
  <si>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</si>
  <si>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</si>
  <si>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</si>
  <si>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</si>
  <si>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</si>
  <si>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</si>
  <si>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</si>
  <si>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</si>
  <si>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</si>
  <si>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</si>
  <si>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</si>
  <si>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</si>
  <si>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</si>
  <si>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</si>
  <si>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</si>
  <si>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</si>
  <si>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</si>
  <si>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</si>
  <si>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</si>
  <si>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</si>
  <si>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</si>
  <si>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</si>
  <si>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</si>
  <si>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</si>
  <si>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</si>
  <si>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</si>
  <si>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</si>
  <si>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</si>
  <si>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</si>
  <si>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</si>
  <si>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</si>
  <si>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</si>
  <si>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</si>
  <si>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</si>
  <si>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</si>
  <si>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</si>
  <si>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</si>
  <si>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</si>
  <si>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</si>
  <si>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</si>
  <si>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</si>
  <si>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</si>
  <si>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</si>
  <si>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</si>
  <si>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</si>
  <si>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</si>
  <si>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</si>
  <si>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</si>
  <si>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</si>
  <si>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</si>
  <si>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</si>
  <si>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</si>
  <si>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</si>
  <si>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</si>
  <si>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</si>
  <si>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</si>
  <si>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</si>
  <si>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</si>
  <si>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</si>
  <si>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</si>
  <si>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</si>
  <si>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</si>
  <si>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</si>
  <si>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</si>
  <si>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</si>
  <si>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</si>
  <si>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</si>
  <si>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</si>
  <si>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</si>
  <si>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</si>
  <si>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</si>
  <si>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</si>
  <si>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</si>
  <si>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</si>
  <si>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</si>
  <si>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</si>
  <si>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</si>
  <si>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</si>
  <si>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</si>
  <si>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</si>
  <si>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</si>
  <si>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</si>
  <si>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</si>
  <si>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</si>
  <si>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</si>
  <si>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</si>
  <si>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</si>
  <si>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</si>
  <si>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</si>
  <si>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</si>
  <si>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</si>
  <si>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</si>
  <si>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</si>
  <si>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</si>
  <si>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</si>
  <si>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</si>
  <si>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</si>
  <si>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</si>
  <si>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</si>
  <si>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</si>
  <si>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</si>
  <si>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</si>
  <si>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</si>
  <si>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</si>
  <si>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</si>
  <si>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</si>
  <si>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</si>
  <si>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</si>
  <si>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</si>
  <si>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</si>
  <si>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</si>
  <si>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</si>
  <si>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</si>
  <si>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</si>
  <si>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</si>
  <si>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</si>
  <si>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</si>
  <si>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</si>
  <si>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</si>
  <si>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</si>
  <si>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</si>
  <si>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</si>
  <si>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</si>
  <si>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</si>
  <si>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</si>
  <si>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</si>
  <si>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</si>
  <si>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</si>
  <si>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</si>
  <si>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</si>
  <si>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</si>
  <si>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</si>
  <si>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</si>
  <si>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</si>
  <si>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</si>
  <si>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</si>
  <si>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</si>
  <si>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</si>
  <si>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</si>
  <si>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</si>
  <si>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</si>
  <si>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</si>
  <si>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</si>
  <si>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</si>
  <si>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</si>
  <si>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</si>
  <si>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</si>
  <si>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</si>
  <si>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</si>
  <si>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</si>
  <si>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</si>
  <si>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</si>
  <si>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</si>
  <si>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</si>
  <si>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</si>
  <si>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</si>
  <si>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</si>
  <si>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</si>
  <si>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</si>
  <si>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</si>
  <si>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</si>
  <si>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</si>
  <si>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</si>
  <si>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</si>
  <si>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</si>
  <si>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</si>
  <si>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</si>
  <si>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</si>
  <si>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</si>
  <si>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</si>
  <si>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</si>
  <si>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</si>
  <si>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</si>
  <si>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</si>
  <si>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</si>
  <si>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</si>
  <si>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</si>
  <si>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</si>
  <si>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</si>
  <si>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</si>
  <si>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</si>
  <si>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</si>
  <si>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</si>
  <si>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</si>
  <si>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</si>
  <si>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</si>
  <si>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</si>
  <si>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</si>
  <si>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</si>
  <si>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</si>
  <si>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</si>
  <si>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</si>
  <si>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</si>
  <si>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</si>
  <si>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</si>
  <si>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</si>
  <si>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</si>
  <si>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</si>
  <si>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</si>
  <si>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</si>
  <si>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</si>
  <si>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</si>
  <si>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</si>
  <si>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</si>
  <si>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</si>
  <si>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</si>
  <si>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</si>
  <si>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</si>
  <si>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</si>
  <si>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</si>
  <si>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</si>
  <si>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</si>
  <si>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</si>
  <si>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</si>
  <si>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</si>
  <si>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</si>
  <si>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</si>
  <si>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</si>
  <si>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</si>
  <si>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</si>
  <si>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</si>
  <si>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</si>
  <si>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</si>
  <si>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</si>
  <si>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</si>
  <si>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</si>
  <si>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</si>
  <si>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</si>
  <si>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</si>
  <si>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</si>
  <si>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</si>
  <si>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</si>
  <si>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</si>
  <si>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</si>
  <si>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</si>
  <si>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</si>
  <si>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</si>
  <si>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</si>
  <si>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</si>
  <si>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</si>
  <si>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</si>
  <si>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</si>
  <si>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</si>
  <si>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</si>
  <si>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</si>
  <si>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</si>
  <si>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</si>
  <si>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</si>
  <si>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</si>
  <si>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</si>
  <si>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</si>
  <si>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</si>
  <si>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</si>
  <si>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</si>
  <si>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</si>
  <si>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</si>
  <si>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</si>
  <si>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</si>
  <si>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</si>
  <si>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</si>
  <si>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</si>
  <si>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</si>
  <si>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</si>
  <si>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</si>
  <si>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</si>
  <si>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</si>
  <si>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</si>
  <si>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</si>
  <si>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</si>
  <si>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</si>
  <si>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</si>
  <si>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</si>
  <si>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</si>
  <si>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</si>
  <si>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</si>
  <si>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</si>
  <si>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</si>
  <si>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</si>
  <si>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</si>
  <si>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</si>
  <si>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</si>
  <si>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</si>
  <si>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</si>
  <si>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</si>
  <si>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</si>
  <si>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</si>
  <si>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</si>
  <si>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</si>
  <si>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</si>
  <si>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</si>
  <si>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</si>
  <si>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</si>
  <si>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</si>
  <si>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</si>
  <si>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</si>
  <si>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</si>
  <si>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</si>
  <si>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</si>
  <si>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</si>
  <si>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</si>
  <si>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</si>
  <si>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</si>
  <si>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</si>
  <si>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</si>
  <si>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</si>
  <si>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</si>
  <si>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</si>
  <si>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</si>
  <si>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</si>
  <si>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</si>
  <si>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</si>
  <si>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</si>
  <si>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</si>
  <si>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</si>
  <si>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</si>
  <si>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</si>
  <si>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</si>
  <si>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</si>
  <si>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</si>
  <si>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</si>
  <si>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</si>
  <si>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</si>
  <si>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</si>
  <si>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</si>
  <si>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</si>
  <si>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</si>
  <si>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</si>
  <si>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</si>
  <si>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</si>
  <si>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</si>
  <si>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</si>
  <si>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</si>
  <si>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</si>
  <si>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</si>
  <si>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</si>
  <si>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</si>
  <si>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</si>
  <si>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</si>
  <si>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</si>
  <si>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</si>
  <si>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</si>
  <si>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</si>
  <si>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</si>
  <si>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</si>
  <si>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</si>
  <si>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</si>
  <si>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</si>
  <si>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</si>
  <si>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</si>
  <si>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</si>
  <si>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</si>
  <si>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</si>
  <si>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</si>
  <si>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</si>
  <si>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</si>
  <si>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</si>
  <si>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</si>
  <si>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</si>
  <si>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</si>
  <si>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</si>
  <si>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</si>
  <si>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</si>
  <si>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</si>
  <si>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</si>
  <si>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</si>
  <si>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</si>
  <si>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</si>
  <si>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</si>
  <si>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</si>
  <si>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</si>
  <si>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</si>
  <si>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</si>
  <si>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</si>
  <si>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</si>
  <si>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</si>
  <si>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</si>
  <si>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</si>
  <si>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</si>
  <si>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</si>
  <si>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</si>
  <si>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</si>
  <si>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</si>
  <si>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</si>
  <si>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</si>
  <si>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</si>
  <si>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</si>
  <si>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</si>
  <si>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</si>
  <si>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</si>
  <si>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</si>
  <si>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</si>
  <si>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</si>
  <si>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</si>
  <si>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</si>
  <si>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</si>
  <si>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</si>
  <si>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</si>
  <si>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</si>
  <si>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</si>
  <si>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</si>
  <si>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</si>
  <si>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</si>
  <si>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</si>
  <si>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</si>
  <si>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</si>
  <si>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</si>
  <si>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</si>
  <si>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</si>
  <si>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</si>
  <si>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</si>
  <si>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</si>
  <si>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</si>
  <si>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</si>
  <si>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</si>
  <si>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</si>
  <si>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</si>
  <si>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</si>
  <si>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</si>
  <si>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</si>
  <si>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</si>
  <si>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</si>
  <si>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</si>
  <si>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</si>
  <si>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</si>
  <si>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</si>
  <si>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</si>
  <si>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</si>
  <si>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</si>
  <si>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</si>
  <si>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</si>
  <si>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</si>
  <si>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</si>
  <si>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</si>
  <si>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</si>
  <si>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</si>
  <si>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</si>
  <si>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</si>
  <si>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</si>
  <si>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</si>
  <si>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</si>
  <si>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</si>
  <si>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</si>
  <si>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</si>
  <si>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</si>
  <si>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</si>
  <si>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</si>
  <si>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</si>
  <si>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</si>
  <si>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</si>
  <si>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</si>
  <si>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</si>
  <si>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</si>
  <si>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</si>
  <si>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</si>
  <si>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</si>
  <si>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</si>
  <si>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</si>
  <si>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</si>
  <si>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</si>
  <si>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</si>
  <si>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</si>
  <si>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</si>
  <si>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</si>
  <si>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</si>
  <si>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No. 2021-5-05003482020</t>
  </si>
  <si>
    <t> 328.970.104</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</si>
  <si>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</si>
  <si>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ESTEFANIA VELEZ HIGUITA</t>
  </si>
  <si>
    <t>1582/2012</t>
  </si>
  <si>
    <t>056/2015</t>
  </si>
  <si>
    <t>310/2016</t>
  </si>
  <si>
    <t>903/2016</t>
  </si>
  <si>
    <t>976/2017</t>
  </si>
  <si>
    <t>0573/2018</t>
  </si>
  <si>
    <t>$25, 579,352</t>
  </si>
  <si>
    <t>0348</t>
  </si>
  <si>
    <t>CARRERA 15 BB N 36-38</t>
  </si>
  <si>
    <t>stefaniavelez23@gmail.com</t>
  </si>
  <si>
    <t>2262411/ 3103827774/3217192983</t>
  </si>
  <si>
    <t>0237/2019</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</si>
  <si>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t>
  </si>
  <si>
    <t>Brindar atención integral a los niños y niñas entre los 6 (meses) y menores de los cinco años (5) de edad, con vulnerabilidad económica y social, prioritariamente a quienes por razón de trabajo de sus padres o adultos responsables de su cuidado  permanecen solos temporalmente y a los hijos de familia en situación de desplazamiento</t>
  </si>
  <si>
    <t xml:space="preserve">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del servicio, para que este asuma con su personal y bajo su exclusiva responsabilidad dicha atención”
</t>
  </si>
  <si>
    <t xml:space="preserve">"Prestar el servicio de atención de educación ‘inicial y cuidado a niños y niñas
Menores de 5 años, o hasta su ingreso al grado de transición con el fin de   promover el desarrollo integral De la primera infancia con calidad, de conformidad lineamientos, manual operativo, las directrices,Parámetros y estándares establecidos por ICFB,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
</t>
  </si>
  <si>
    <t xml:space="preserve">                                                                                                                                                                                                                                                                                                                                                                                                                   "Prestar el servicio de atención de educación ‘inicial y cuidado a niños y niñas menores de 5 años, o hasta su ingreso al grado de transición con el fin de   promover el desarrollo integral De la primera infancia con calidad, de conformidad lineamientos, manual operativo, las directrices, Parámetros y estándares establecidos por ICFB, para el servicio de Hogares Infantiles(HI) en el marco de la Política de Estado de atención integral "de Cero a siempre",
</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</si>
  <si>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de Hogares Infantiles.</t>
  </si>
  <si>
    <t>Prestar el Servicio de Atención Integral a niños y niñas menores de 5 años, o hasta su ingreso al grado de transición, de conformidad con el manual operativo de la modalidad Institucional y las directrices establecidas por el ICBF, en el Marco de la Política de Estado   para el desarrollo integral de la primera infancia de “Cero a Siempre” en el servicio de Hogares Infantiles.</t>
  </si>
  <si>
    <t>CR 8A N 43D -8 INT 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</si>
</sst>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rgb="FF201F1E"/>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3" borderId="0" xfId="0" applyFont="1" applyFill="1" applyProtection="1">
      <protection locked="0"/>
    </xf>
    <xf numFmtId="0" fontId="3" fillId="3" borderId="34" xfId="0" applyFont="1" applyFill="1" applyBorder="1" applyAlignment="1" applyProtection="1">
      <alignment wrapText="1"/>
      <protection locked="0"/>
    </xf>
    <xf numFmtId="0" fontId="0" fillId="3" borderId="34" xfId="0" applyFill="1" applyBorder="1" applyAlignment="1" applyProtection="1">
      <alignment wrapText="1"/>
      <protection locked="0"/>
    </xf>
    <xf numFmtId="0" fontId="0" fillId="3" borderId="34" xfId="0"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23" zoomScale="85" zoomScaleNormal="85" zoomScaleSheetLayoutView="40" zoomScalePageLayoutView="40" workbookViewId="0">
      <selection activeCell="A209" sqref="A20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5" t="s">
        <v>2654</v>
      </c>
      <c r="D2" s="206"/>
      <c r="E2" s="206"/>
      <c r="F2" s="206"/>
      <c r="G2" s="206"/>
      <c r="H2" s="206"/>
      <c r="I2" s="206"/>
      <c r="J2" s="206"/>
      <c r="K2" s="206"/>
      <c r="L2" s="181" t="s">
        <v>2640</v>
      </c>
      <c r="M2" s="181"/>
      <c r="N2" s="189" t="s">
        <v>2641</v>
      </c>
      <c r="O2" s="190"/>
    </row>
    <row r="3" spans="1:20" ht="33" customHeight="1" x14ac:dyDescent="0.25">
      <c r="A3" s="9"/>
      <c r="B3" s="8"/>
      <c r="C3" s="207"/>
      <c r="D3" s="208"/>
      <c r="E3" s="208"/>
      <c r="F3" s="208"/>
      <c r="G3" s="208"/>
      <c r="H3" s="208"/>
      <c r="I3" s="208"/>
      <c r="J3" s="208"/>
      <c r="K3" s="208"/>
      <c r="L3" s="191" t="s">
        <v>1</v>
      </c>
      <c r="M3" s="191"/>
      <c r="N3" s="191" t="s">
        <v>2642</v>
      </c>
      <c r="O3" s="193"/>
    </row>
    <row r="4" spans="1:20" ht="24.75" customHeight="1" thickBot="1" x14ac:dyDescent="0.3">
      <c r="A4" s="10"/>
      <c r="B4" s="12"/>
      <c r="C4" s="209"/>
      <c r="D4" s="210"/>
      <c r="E4" s="210"/>
      <c r="F4" s="210"/>
      <c r="G4" s="210"/>
      <c r="H4" s="210"/>
      <c r="I4" s="210"/>
      <c r="J4" s="210"/>
      <c r="K4" s="210"/>
      <c r="L4" s="194" t="s">
        <v>0</v>
      </c>
      <c r="M4" s="194"/>
      <c r="N4" s="194"/>
      <c r="O4" s="19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2" t="s">
        <v>2638</v>
      </c>
      <c r="B6" s="183"/>
      <c r="C6" s="183"/>
      <c r="D6" s="183"/>
      <c r="E6" s="183"/>
      <c r="F6" s="183"/>
      <c r="G6" s="183"/>
      <c r="H6" s="183"/>
      <c r="I6" s="183"/>
      <c r="J6" s="183"/>
      <c r="K6" s="183"/>
      <c r="L6" s="183"/>
      <c r="M6" s="183"/>
      <c r="N6" s="183"/>
      <c r="O6" s="18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5" t="str">
        <f>HYPERLINK("#MI_Oferente_Singular!A114","CAPACIDAD RESIDUAL")</f>
        <v>CAPACIDAD RESIDUAL</v>
      </c>
      <c r="F8" s="186"/>
      <c r="G8" s="187"/>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5" t="str">
        <f>HYPERLINK("#MI_Oferente_Singular!A162","TALENTO HUMANO")</f>
        <v>TALENTO HUMANO</v>
      </c>
      <c r="F9" s="186"/>
      <c r="G9" s="187"/>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5" t="str">
        <f>HYPERLINK("#MI_Oferente_Singular!F162","INFRAESTRUCTURA")</f>
        <v>INFRAESTRUCTURA</v>
      </c>
      <c r="F10" s="186"/>
      <c r="G10" s="187"/>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2676</v>
      </c>
      <c r="D15" s="35"/>
      <c r="E15" s="35"/>
      <c r="F15" s="5"/>
      <c r="G15" s="32" t="s">
        <v>1168</v>
      </c>
      <c r="H15" s="103" t="s">
        <v>36</v>
      </c>
      <c r="I15" s="32" t="s">
        <v>2624</v>
      </c>
      <c r="J15" s="108" t="s">
        <v>2626</v>
      </c>
      <c r="L15" s="211" t="s">
        <v>8</v>
      </c>
      <c r="M15" s="211"/>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2" t="s">
        <v>21</v>
      </c>
      <c r="B17" s="183"/>
      <c r="C17" s="183"/>
      <c r="D17" s="183"/>
      <c r="E17" s="183"/>
      <c r="F17" s="183"/>
      <c r="G17" s="183"/>
      <c r="H17" s="182" t="s">
        <v>12</v>
      </c>
      <c r="I17" s="183"/>
      <c r="J17" s="183"/>
      <c r="K17" s="183"/>
      <c r="L17" s="183"/>
      <c r="M17" s="183"/>
      <c r="N17" s="183"/>
      <c r="O17" s="18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8" t="s">
        <v>2639</v>
      </c>
      <c r="I19" s="138" t="s">
        <v>11</v>
      </c>
      <c r="J19" s="139" t="s">
        <v>10</v>
      </c>
      <c r="K19" s="139" t="s">
        <v>2609</v>
      </c>
      <c r="L19" s="139" t="s">
        <v>1161</v>
      </c>
      <c r="M19" s="139" t="s">
        <v>1162</v>
      </c>
      <c r="N19" s="140" t="s">
        <v>2610</v>
      </c>
      <c r="O19" s="135"/>
      <c r="Q19" s="51"/>
      <c r="R19" s="51"/>
    </row>
    <row r="20" spans="1:23" ht="30" customHeight="1" x14ac:dyDescent="0.25">
      <c r="A20" s="9"/>
      <c r="B20" s="109">
        <v>800210820</v>
      </c>
      <c r="C20" s="5"/>
      <c r="D20" s="73"/>
      <c r="E20" s="5"/>
      <c r="F20" s="5"/>
      <c r="G20" s="5"/>
      <c r="H20" s="188"/>
      <c r="I20" s="147" t="s">
        <v>36</v>
      </c>
      <c r="J20" s="148" t="s">
        <v>38</v>
      </c>
      <c r="K20" s="149" t="s">
        <v>2677</v>
      </c>
      <c r="L20" s="150">
        <v>44228</v>
      </c>
      <c r="M20" s="150">
        <v>44561</v>
      </c>
      <c r="N20" s="133">
        <f>+(M20-L20)/30</f>
        <v>11.1</v>
      </c>
      <c r="O20" s="136"/>
      <c r="U20" s="132"/>
      <c r="V20" s="105">
        <f ca="1">NOW()</f>
        <v>44193.66708634259</v>
      </c>
      <c r="W20" s="105">
        <f ca="1">NOW()</f>
        <v>44193.66708634259</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7"/>
      <c r="I37" s="128"/>
      <c r="J37" s="128"/>
      <c r="K37" s="128"/>
      <c r="L37" s="128"/>
      <c r="M37" s="128"/>
      <c r="N37" s="128"/>
      <c r="O37" s="129"/>
    </row>
    <row r="38" spans="1:16" ht="21" customHeight="1" x14ac:dyDescent="0.25">
      <c r="A38" s="9"/>
      <c r="B38" s="180" t="str">
        <f>VLOOKUP(B20,EAS!A2:B1439,2,0)</f>
        <v>ASOCIACIÓN DE PADRES DE FAMILIA DE LOS NIÑOS USUARIOS DEL HOGAR INFANTIL LOS CAUNCES</v>
      </c>
      <c r="C38" s="180"/>
      <c r="D38" s="180"/>
      <c r="E38" s="180"/>
      <c r="F38" s="180"/>
      <c r="G38" s="5"/>
      <c r="H38" s="130"/>
      <c r="I38" s="192" t="s">
        <v>7</v>
      </c>
      <c r="J38" s="192"/>
      <c r="K38" s="192"/>
      <c r="L38" s="192"/>
      <c r="M38" s="192"/>
      <c r="N38" s="192"/>
      <c r="O38" s="131"/>
    </row>
    <row r="39" spans="1:16" ht="42.95" customHeight="1" thickBot="1" x14ac:dyDescent="0.3">
      <c r="A39" s="10"/>
      <c r="B39" s="11"/>
      <c r="C39" s="11"/>
      <c r="D39" s="11"/>
      <c r="E39" s="11"/>
      <c r="F39" s="11"/>
      <c r="G39" s="11"/>
      <c r="H39" s="10"/>
      <c r="I39" s="224" t="s">
        <v>2678</v>
      </c>
      <c r="J39" s="224"/>
      <c r="K39" s="224"/>
      <c r="L39" s="224"/>
      <c r="M39" s="224"/>
      <c r="N39" s="224"/>
      <c r="O39" s="12"/>
    </row>
    <row r="40" spans="1:16" ht="15.75" thickBot="1" x14ac:dyDescent="0.3"/>
    <row r="41" spans="1:16" s="19" customFormat="1" ht="31.5" customHeight="1" thickBot="1" x14ac:dyDescent="0.3">
      <c r="A41" s="182" t="s">
        <v>3</v>
      </c>
      <c r="B41" s="183"/>
      <c r="C41" s="183"/>
      <c r="D41" s="183"/>
      <c r="E41" s="183"/>
      <c r="F41" s="183"/>
      <c r="G41" s="183"/>
      <c r="H41" s="183"/>
      <c r="I41" s="183"/>
      <c r="J41" s="183"/>
      <c r="K41" s="183"/>
      <c r="L41" s="183"/>
      <c r="M41" s="183"/>
      <c r="N41" s="183"/>
      <c r="O41" s="184"/>
      <c r="P41" s="76"/>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6"/>
    </row>
    <row r="44" spans="1:16" ht="15" customHeight="1" x14ac:dyDescent="0.25">
      <c r="A44" s="229" t="s">
        <v>2655</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1">
        <v>1</v>
      </c>
      <c r="B48" s="111" t="s">
        <v>2665</v>
      </c>
      <c r="C48" s="112" t="s">
        <v>31</v>
      </c>
      <c r="D48" s="119" t="s">
        <v>2680</v>
      </c>
      <c r="E48" s="143">
        <v>41263</v>
      </c>
      <c r="F48" s="143">
        <v>42004</v>
      </c>
      <c r="G48" s="158">
        <f>IF(AND(E48&lt;&gt;"",F48&lt;&gt;""),((F48-E48)/30),"")</f>
        <v>24.7</v>
      </c>
      <c r="H48" s="176" t="s">
        <v>2693</v>
      </c>
      <c r="I48" s="113" t="s">
        <v>36</v>
      </c>
      <c r="J48" s="113" t="s">
        <v>38</v>
      </c>
      <c r="K48" s="121">
        <v>455828713</v>
      </c>
      <c r="L48" s="115" t="s">
        <v>1148</v>
      </c>
      <c r="M48" s="116">
        <v>1</v>
      </c>
      <c r="N48" s="115" t="s">
        <v>27</v>
      </c>
      <c r="O48" s="115" t="s">
        <v>26</v>
      </c>
      <c r="P48" s="78"/>
    </row>
    <row r="49" spans="1:16" s="6" customFormat="1" ht="24.75" customHeight="1" x14ac:dyDescent="0.2">
      <c r="A49" s="141">
        <v>2</v>
      </c>
      <c r="B49" s="111" t="s">
        <v>2665</v>
      </c>
      <c r="C49" s="112" t="s">
        <v>31</v>
      </c>
      <c r="D49" s="119" t="s">
        <v>2681</v>
      </c>
      <c r="E49" s="143">
        <v>42027</v>
      </c>
      <c r="F49" s="143">
        <v>42369</v>
      </c>
      <c r="G49" s="158">
        <f t="shared" ref="G49:G50" si="2">IF(AND(E49&lt;&gt;"",F49&lt;&gt;""),((F49-E49)/30),"")</f>
        <v>11.4</v>
      </c>
      <c r="H49" s="176" t="s">
        <v>2694</v>
      </c>
      <c r="I49" s="113" t="s">
        <v>36</v>
      </c>
      <c r="J49" s="113" t="s">
        <v>38</v>
      </c>
      <c r="K49" s="121">
        <v>248304644</v>
      </c>
      <c r="L49" s="115" t="s">
        <v>1148</v>
      </c>
      <c r="M49" s="116">
        <v>1</v>
      </c>
      <c r="N49" s="115" t="s">
        <v>27</v>
      </c>
      <c r="O49" s="115" t="s">
        <v>26</v>
      </c>
      <c r="P49" s="78"/>
    </row>
    <row r="50" spans="1:16" s="6" customFormat="1" ht="24.75" customHeight="1" x14ac:dyDescent="0.25">
      <c r="A50" s="141">
        <v>3</v>
      </c>
      <c r="B50" s="111" t="s">
        <v>2665</v>
      </c>
      <c r="C50" s="112" t="s">
        <v>31</v>
      </c>
      <c r="D50" s="119" t="s">
        <v>2682</v>
      </c>
      <c r="E50" s="143">
        <v>42397</v>
      </c>
      <c r="F50" s="143">
        <v>42674</v>
      </c>
      <c r="G50" s="158">
        <f t="shared" si="2"/>
        <v>9.2333333333333325</v>
      </c>
      <c r="H50" s="177" t="s">
        <v>2695</v>
      </c>
      <c r="I50" s="113" t="s">
        <v>36</v>
      </c>
      <c r="J50" s="113" t="s">
        <v>38</v>
      </c>
      <c r="K50" s="121">
        <v>208819008</v>
      </c>
      <c r="L50" s="115" t="s">
        <v>1148</v>
      </c>
      <c r="M50" s="116">
        <v>1</v>
      </c>
      <c r="N50" s="115" t="s">
        <v>27</v>
      </c>
      <c r="O50" s="115" t="s">
        <v>26</v>
      </c>
      <c r="P50" s="78"/>
    </row>
    <row r="51" spans="1:16" s="6" customFormat="1" ht="24.75" customHeight="1" outlineLevel="1" x14ac:dyDescent="0.25">
      <c r="A51" s="141">
        <v>4</v>
      </c>
      <c r="B51" s="111" t="s">
        <v>2665</v>
      </c>
      <c r="C51" s="112" t="s">
        <v>31</v>
      </c>
      <c r="D51" s="119" t="s">
        <v>2683</v>
      </c>
      <c r="E51" s="143">
        <v>42675</v>
      </c>
      <c r="F51" s="143">
        <v>43039</v>
      </c>
      <c r="G51" s="158">
        <f t="shared" ref="G51:G107" si="3">IF(AND(E51&lt;&gt;"",F51&lt;&gt;""),((F51-E51)/30),"")</f>
        <v>12.133333333333333</v>
      </c>
      <c r="H51" s="177" t="s">
        <v>2696</v>
      </c>
      <c r="I51" s="113" t="s">
        <v>36</v>
      </c>
      <c r="J51" s="113" t="s">
        <v>38</v>
      </c>
      <c r="K51" s="121">
        <v>260567000</v>
      </c>
      <c r="L51" s="115" t="s">
        <v>1148</v>
      </c>
      <c r="M51" s="116">
        <v>1</v>
      </c>
      <c r="N51" s="115" t="s">
        <v>27</v>
      </c>
      <c r="O51" s="115" t="s">
        <v>26</v>
      </c>
      <c r="P51" s="78"/>
    </row>
    <row r="52" spans="1:16" s="7" customFormat="1" ht="24.75" customHeight="1" outlineLevel="1" x14ac:dyDescent="0.25">
      <c r="A52" s="142">
        <v>5</v>
      </c>
      <c r="B52" s="111" t="s">
        <v>2665</v>
      </c>
      <c r="C52" s="112" t="s">
        <v>31</v>
      </c>
      <c r="D52" s="119" t="s">
        <v>2684</v>
      </c>
      <c r="E52" s="143">
        <v>43040</v>
      </c>
      <c r="F52" s="143">
        <v>43404</v>
      </c>
      <c r="G52" s="158">
        <f t="shared" si="3"/>
        <v>12.133333333333333</v>
      </c>
      <c r="H52" s="178" t="s">
        <v>2697</v>
      </c>
      <c r="I52" s="113" t="s">
        <v>36</v>
      </c>
      <c r="J52" s="113" t="s">
        <v>38</v>
      </c>
      <c r="K52" s="121">
        <v>305830756</v>
      </c>
      <c r="L52" s="115" t="s">
        <v>1148</v>
      </c>
      <c r="M52" s="116">
        <v>1</v>
      </c>
      <c r="N52" s="115" t="s">
        <v>27</v>
      </c>
      <c r="O52" s="115" t="s">
        <v>26</v>
      </c>
      <c r="P52" s="79"/>
    </row>
    <row r="53" spans="1:16" s="7" customFormat="1" ht="24.75" customHeight="1" outlineLevel="1" x14ac:dyDescent="0.25">
      <c r="A53" s="142">
        <v>6</v>
      </c>
      <c r="B53" s="111" t="s">
        <v>2665</v>
      </c>
      <c r="C53" s="112" t="s">
        <v>31</v>
      </c>
      <c r="D53" s="119" t="s">
        <v>2685</v>
      </c>
      <c r="E53" s="143">
        <v>43405</v>
      </c>
      <c r="F53" s="143">
        <v>43450</v>
      </c>
      <c r="G53" s="158">
        <f t="shared" si="3"/>
        <v>1.5</v>
      </c>
      <c r="H53" s="178" t="s">
        <v>2698</v>
      </c>
      <c r="I53" s="113" t="s">
        <v>36</v>
      </c>
      <c r="J53" s="113" t="s">
        <v>38</v>
      </c>
      <c r="K53" s="121" t="s">
        <v>2686</v>
      </c>
      <c r="L53" s="115" t="s">
        <v>1148</v>
      </c>
      <c r="M53" s="116">
        <v>1</v>
      </c>
      <c r="N53" s="115" t="s">
        <v>27</v>
      </c>
      <c r="O53" s="115" t="s">
        <v>26</v>
      </c>
      <c r="P53" s="79"/>
    </row>
    <row r="54" spans="1:16" s="7" customFormat="1" ht="24.75" customHeight="1" outlineLevel="1" x14ac:dyDescent="0.25">
      <c r="A54" s="142">
        <v>7</v>
      </c>
      <c r="B54" s="111" t="s">
        <v>2665</v>
      </c>
      <c r="C54" s="112" t="s">
        <v>31</v>
      </c>
      <c r="D54" s="110" t="s">
        <v>2691</v>
      </c>
      <c r="E54" s="143">
        <v>43466</v>
      </c>
      <c r="F54" s="143">
        <v>43738</v>
      </c>
      <c r="G54" s="158">
        <f t="shared" si="3"/>
        <v>9.0666666666666664</v>
      </c>
      <c r="H54" s="178" t="s">
        <v>2698</v>
      </c>
      <c r="I54" s="113" t="s">
        <v>36</v>
      </c>
      <c r="J54" s="113" t="s">
        <v>38</v>
      </c>
      <c r="K54" s="117">
        <v>220233891</v>
      </c>
      <c r="L54" s="115" t="s">
        <v>1148</v>
      </c>
      <c r="M54" s="116">
        <v>1</v>
      </c>
      <c r="N54" s="115" t="s">
        <v>27</v>
      </c>
      <c r="O54" s="115" t="s">
        <v>26</v>
      </c>
      <c r="P54" s="79"/>
    </row>
    <row r="55" spans="1:16" s="7" customFormat="1" ht="24.75" customHeight="1" outlineLevel="1" x14ac:dyDescent="0.25">
      <c r="A55" s="142">
        <v>8</v>
      </c>
      <c r="B55" s="111" t="s">
        <v>2665</v>
      </c>
      <c r="C55" s="112" t="s">
        <v>31</v>
      </c>
      <c r="D55" s="110" t="s">
        <v>2691</v>
      </c>
      <c r="E55" s="143">
        <v>43739</v>
      </c>
      <c r="F55" s="143">
        <v>43812</v>
      </c>
      <c r="G55" s="158">
        <f t="shared" si="3"/>
        <v>2.4333333333333331</v>
      </c>
      <c r="H55" s="178" t="s">
        <v>2698</v>
      </c>
      <c r="I55" s="113" t="s">
        <v>36</v>
      </c>
      <c r="J55" s="113" t="s">
        <v>38</v>
      </c>
      <c r="K55" s="117">
        <v>64452912</v>
      </c>
      <c r="L55" s="115" t="s">
        <v>1148</v>
      </c>
      <c r="M55" s="116">
        <v>1</v>
      </c>
      <c r="N55" s="115" t="s">
        <v>27</v>
      </c>
      <c r="O55" s="115" t="s">
        <v>26</v>
      </c>
      <c r="P55" s="79"/>
    </row>
    <row r="56" spans="1:16" s="7" customFormat="1" ht="24.75" customHeight="1" outlineLevel="1" x14ac:dyDescent="0.25">
      <c r="A56" s="142">
        <v>9</v>
      </c>
      <c r="B56" s="111"/>
      <c r="C56" s="112"/>
      <c r="D56" s="110"/>
      <c r="E56" s="143"/>
      <c r="F56" s="143"/>
      <c r="G56" s="158" t="str">
        <f t="shared" si="3"/>
        <v/>
      </c>
      <c r="H56" s="114"/>
      <c r="I56" s="113"/>
      <c r="J56" s="113"/>
      <c r="K56" s="117"/>
      <c r="L56" s="115"/>
      <c r="M56" s="116"/>
      <c r="N56" s="115"/>
      <c r="O56" s="115"/>
      <c r="P56" s="79"/>
    </row>
    <row r="57" spans="1:16" s="7" customFormat="1" ht="24.75" customHeight="1" outlineLevel="1" x14ac:dyDescent="0.25">
      <c r="A57" s="142">
        <v>10</v>
      </c>
      <c r="B57" s="64"/>
      <c r="C57" s="65"/>
      <c r="D57" s="63"/>
      <c r="E57" s="143"/>
      <c r="F57" s="143"/>
      <c r="G57" s="158"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6" t="s">
        <v>2633</v>
      </c>
      <c r="B109" s="227"/>
      <c r="C109" s="227"/>
      <c r="D109" s="227"/>
      <c r="E109" s="227"/>
      <c r="F109" s="227"/>
      <c r="G109" s="227"/>
      <c r="H109" s="227"/>
      <c r="I109" s="227"/>
      <c r="J109" s="227"/>
      <c r="K109" s="227"/>
      <c r="L109" s="227"/>
      <c r="M109" s="227"/>
      <c r="N109" s="227"/>
      <c r="O109" s="228"/>
      <c r="P109" s="76"/>
    </row>
    <row r="110" spans="1:16" ht="15" customHeight="1" x14ac:dyDescent="0.25">
      <c r="A110" s="229" t="s">
        <v>2656</v>
      </c>
      <c r="B110" s="230"/>
      <c r="C110" s="230"/>
      <c r="D110" s="230"/>
      <c r="E110" s="230"/>
      <c r="F110" s="230"/>
      <c r="G110" s="230"/>
      <c r="H110" s="230"/>
      <c r="I110" s="230"/>
      <c r="J110" s="230"/>
      <c r="K110" s="230"/>
      <c r="L110" s="230"/>
      <c r="M110" s="230"/>
      <c r="N110" s="230"/>
      <c r="O110" s="231"/>
    </row>
    <row r="111" spans="1:16" ht="15.75" thickBot="1" x14ac:dyDescent="0.3">
      <c r="A111" s="232"/>
      <c r="B111" s="233"/>
      <c r="C111" s="233"/>
      <c r="D111" s="233"/>
      <c r="E111" s="233"/>
      <c r="F111" s="233"/>
      <c r="G111" s="233"/>
      <c r="H111" s="233"/>
      <c r="I111" s="233"/>
      <c r="J111" s="233"/>
      <c r="K111" s="233"/>
      <c r="L111" s="233"/>
      <c r="M111" s="233"/>
      <c r="N111" s="233"/>
      <c r="O111" s="234"/>
    </row>
    <row r="112" spans="1:16" s="1" customFormat="1" ht="26.25" customHeight="1" thickBot="1" x14ac:dyDescent="0.3">
      <c r="I112" s="239" t="s">
        <v>9</v>
      </c>
      <c r="J112" s="240"/>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1">
        <v>1</v>
      </c>
      <c r="B114" s="159" t="s">
        <v>2665</v>
      </c>
      <c r="C114" s="161" t="s">
        <v>31</v>
      </c>
      <c r="D114" s="118" t="s">
        <v>2687</v>
      </c>
      <c r="E114" s="143">
        <v>43875</v>
      </c>
      <c r="F114" s="143">
        <v>44196</v>
      </c>
      <c r="G114" s="158">
        <f>IF(AND(E114&lt;&gt;"",F114&lt;&gt;""),((F114-E114)/30),"")</f>
        <v>10.7</v>
      </c>
      <c r="H114" s="175" t="s">
        <v>2692</v>
      </c>
      <c r="I114" s="119" t="s">
        <v>36</v>
      </c>
      <c r="J114" s="119" t="s">
        <v>38</v>
      </c>
      <c r="K114" s="121">
        <v>323036583</v>
      </c>
      <c r="L114" s="100">
        <f>+IF(AND(K114&gt;0,O114="Ejecución"),(K114/877802)*Tabla28[[#This Row],[% participación]],IF(AND(K114&gt;0,O114&lt;&gt;"Ejecución"),"-",""))</f>
        <v>368.00620527180388</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x14ac:dyDescent="0.25">
      <c r="A163" s="241" t="s">
        <v>2660</v>
      </c>
      <c r="B163" s="242"/>
      <c r="C163" s="242"/>
      <c r="D163" s="242"/>
      <c r="E163" s="243"/>
      <c r="F163" s="244" t="s">
        <v>2661</v>
      </c>
      <c r="G163" s="244"/>
      <c r="H163" s="244"/>
      <c r="I163" s="241" t="s">
        <v>2630</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2" t="s">
        <v>2614</v>
      </c>
      <c r="C165" s="212"/>
      <c r="D165" s="212"/>
      <c r="E165" s="8"/>
      <c r="F165" s="5"/>
      <c r="G165" s="245" t="s">
        <v>2614</v>
      </c>
      <c r="H165" s="245"/>
      <c r="I165" s="246" t="s">
        <v>1164</v>
      </c>
      <c r="J165" s="247"/>
      <c r="K165" s="247"/>
      <c r="L165" s="247"/>
      <c r="M165" s="247"/>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8" t="s">
        <v>2643</v>
      </c>
      <c r="J167" s="249"/>
      <c r="K167" s="249"/>
      <c r="L167" s="249"/>
      <c r="M167" s="249"/>
      <c r="N167" s="249"/>
      <c r="O167" s="250"/>
      <c r="U167" s="51"/>
    </row>
    <row r="168" spans="1:28" x14ac:dyDescent="0.25">
      <c r="A168" s="9"/>
      <c r="B168" s="225" t="s">
        <v>2658</v>
      </c>
      <c r="C168" s="225"/>
      <c r="D168" s="225"/>
      <c r="E168" s="8"/>
      <c r="F168" s="5"/>
      <c r="H168" s="81" t="s">
        <v>2657</v>
      </c>
      <c r="I168" s="248"/>
      <c r="J168" s="249"/>
      <c r="K168" s="249"/>
      <c r="L168" s="249"/>
      <c r="M168" s="249"/>
      <c r="N168" s="249"/>
      <c r="O168" s="25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2" t="s">
        <v>2668</v>
      </c>
      <c r="B172" s="183"/>
      <c r="C172" s="183"/>
      <c r="D172" s="183"/>
      <c r="E172" s="183"/>
      <c r="F172" s="183"/>
      <c r="G172" s="183"/>
      <c r="H172" s="183"/>
      <c r="I172" s="183"/>
      <c r="J172" s="183"/>
      <c r="K172" s="183"/>
      <c r="L172" s="183"/>
      <c r="M172" s="183"/>
      <c r="N172" s="183"/>
      <c r="O172" s="184"/>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220" t="s">
        <v>2675</v>
      </c>
      <c r="J176" s="221"/>
      <c r="K176" s="221"/>
      <c r="L176" s="221"/>
      <c r="M176" s="221"/>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220" t="s">
        <v>2615</v>
      </c>
      <c r="F177" s="221"/>
      <c r="G177" s="222"/>
      <c r="H177" s="5"/>
      <c r="I177" s="214" t="s">
        <v>17</v>
      </c>
      <c r="J177" s="215"/>
      <c r="K177" s="215"/>
      <c r="L177" s="216"/>
      <c r="M177" s="251" t="s">
        <v>2672</v>
      </c>
      <c r="O177" s="8"/>
      <c r="Q177" s="19"/>
      <c r="R177" s="19"/>
      <c r="S177" s="19"/>
      <c r="T177" s="19"/>
      <c r="U177" s="19"/>
      <c r="V177" s="19"/>
      <c r="W177" s="19"/>
      <c r="X177" s="19"/>
      <c r="Y177" s="19"/>
      <c r="Z177" s="19"/>
      <c r="AA177" s="19"/>
      <c r="AB177" s="19"/>
    </row>
    <row r="178" spans="1:28" ht="23.25" x14ac:dyDescent="0.25">
      <c r="A178" s="9"/>
      <c r="B178" s="217"/>
      <c r="C178" s="218"/>
      <c r="D178" s="219"/>
      <c r="E178" s="165"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62"/>
      <c r="Z178" s="163" t="str">
        <f>IF(Y178&gt;0,SUM(E180+Y178),"")</f>
        <v/>
      </c>
      <c r="AA178" s="19"/>
      <c r="AB178" s="19"/>
    </row>
    <row r="179" spans="1:28" ht="23.25" x14ac:dyDescent="0.25">
      <c r="A179" s="9"/>
      <c r="B179" s="223" t="s">
        <v>2669</v>
      </c>
      <c r="C179" s="223"/>
      <c r="D179" s="223"/>
      <c r="E179" s="169">
        <v>0.02</v>
      </c>
      <c r="F179" s="168">
        <v>0</v>
      </c>
      <c r="G179" s="163" t="str">
        <f>IF(F179&gt;0,SUM(E179+F179),"")</f>
        <v/>
      </c>
      <c r="H179" s="5"/>
      <c r="I179" s="223" t="s">
        <v>2671</v>
      </c>
      <c r="J179" s="223"/>
      <c r="K179" s="223"/>
      <c r="L179" s="223"/>
      <c r="M179" s="170"/>
      <c r="O179" s="8"/>
      <c r="Q179" s="19"/>
      <c r="R179" s="157" t="str">
        <f>IF(M179&gt;0,SUM(L179+M179),"")</f>
        <v/>
      </c>
      <c r="T179" s="19"/>
      <c r="U179" s="179" t="s">
        <v>1166</v>
      </c>
      <c r="V179" s="179"/>
      <c r="W179" s="179"/>
      <c r="X179" s="24">
        <v>0.02</v>
      </c>
      <c r="Y179" s="162"/>
      <c r="Z179" s="163" t="str">
        <f>IF(Y179&gt;0,SUM(E181+Y179),"")</f>
        <v/>
      </c>
      <c r="AA179" s="19"/>
      <c r="AB179" s="19"/>
    </row>
    <row r="180" spans="1:28" ht="23.25" hidden="1" x14ac:dyDescent="0.25">
      <c r="A180" s="9"/>
      <c r="B180" s="203"/>
      <c r="C180" s="203"/>
      <c r="D180" s="203"/>
      <c r="E180" s="167"/>
      <c r="H180" s="5"/>
      <c r="I180" s="203"/>
      <c r="J180" s="203"/>
      <c r="K180" s="203"/>
      <c r="L180" s="203"/>
      <c r="M180" s="5"/>
      <c r="O180" s="8"/>
      <c r="Q180" s="19"/>
      <c r="R180" s="157" t="str">
        <f>IF(S180&gt;0,SUM(L180+S180),"")</f>
        <v/>
      </c>
      <c r="S180" s="162"/>
      <c r="T180" s="19"/>
      <c r="U180" s="179" t="s">
        <v>1167</v>
      </c>
      <c r="V180" s="179"/>
      <c r="W180" s="179"/>
      <c r="X180" s="24">
        <v>0.03</v>
      </c>
      <c r="Y180" s="162"/>
      <c r="Z180" s="163" t="str">
        <f>IF(Y180&gt;0,SUM(E182+Y180),"")</f>
        <v/>
      </c>
      <c r="AA180" s="19"/>
      <c r="AB180" s="19"/>
    </row>
    <row r="181" spans="1:28" ht="23.25" hidden="1" x14ac:dyDescent="0.25">
      <c r="A181" s="9"/>
      <c r="B181" s="203"/>
      <c r="C181" s="203"/>
      <c r="D181" s="203"/>
      <c r="E181" s="167"/>
      <c r="H181" s="5"/>
      <c r="I181" s="203"/>
      <c r="J181" s="203"/>
      <c r="K181" s="203"/>
      <c r="L181" s="203"/>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3"/>
      <c r="C182" s="203"/>
      <c r="D182" s="203"/>
      <c r="E182" s="167"/>
      <c r="H182" s="5"/>
      <c r="I182" s="203"/>
      <c r="J182" s="203"/>
      <c r="K182" s="203"/>
      <c r="L182" s="203"/>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3"/>
      <c r="J183" s="203"/>
      <c r="K183" s="203"/>
      <c r="L183" s="203"/>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04" t="s">
        <v>2628</v>
      </c>
      <c r="L185" s="20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82" t="s">
        <v>18</v>
      </c>
      <c r="B188" s="183"/>
      <c r="C188" s="183"/>
      <c r="D188" s="183"/>
      <c r="E188" s="183"/>
      <c r="F188" s="183"/>
      <c r="G188" s="183"/>
      <c r="H188" s="183"/>
      <c r="I188" s="183"/>
      <c r="J188" s="183"/>
      <c r="K188" s="183"/>
      <c r="L188" s="183"/>
      <c r="M188" s="183"/>
      <c r="N188" s="183"/>
      <c r="O188" s="184"/>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8" t="s">
        <v>2636</v>
      </c>
      <c r="C192" s="238"/>
      <c r="E192" s="5" t="s">
        <v>20</v>
      </c>
      <c r="H192" s="26" t="s">
        <v>24</v>
      </c>
      <c r="J192" s="5" t="s">
        <v>2637</v>
      </c>
      <c r="K192" s="5"/>
      <c r="M192" s="5"/>
      <c r="N192" s="5"/>
      <c r="O192" s="8"/>
      <c r="Q192" s="152"/>
      <c r="R192" s="153"/>
      <c r="S192" s="153"/>
      <c r="T192" s="152"/>
    </row>
    <row r="193" spans="1:18" x14ac:dyDescent="0.25">
      <c r="A193" s="9"/>
      <c r="C193" s="123">
        <v>34262</v>
      </c>
      <c r="D193" s="5"/>
      <c r="E193" s="124">
        <v>4039</v>
      </c>
      <c r="F193" s="5"/>
      <c r="G193" s="5"/>
      <c r="H193" s="145" t="s">
        <v>2679</v>
      </c>
      <c r="J193" s="5"/>
      <c r="K193" s="125">
        <v>34262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2" t="s">
        <v>29</v>
      </c>
      <c r="B197" s="183"/>
      <c r="C197" s="183"/>
      <c r="D197" s="183"/>
      <c r="E197" s="183"/>
      <c r="F197" s="183"/>
      <c r="G197" s="183"/>
      <c r="H197" s="183"/>
      <c r="I197" s="183"/>
      <c r="J197" s="183"/>
      <c r="K197" s="183"/>
      <c r="L197" s="183"/>
      <c r="M197" s="183"/>
      <c r="N197" s="183"/>
      <c r="O197" s="18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6" t="s">
        <v>2659</v>
      </c>
      <c r="C199" s="196"/>
      <c r="D199" s="196"/>
      <c r="E199" s="196"/>
      <c r="F199" s="196"/>
      <c r="G199" s="196"/>
      <c r="H199" s="196"/>
      <c r="I199" s="196"/>
      <c r="J199" s="196"/>
      <c r="K199" s="196"/>
      <c r="L199" s="196"/>
      <c r="M199" s="196"/>
      <c r="N199" s="196"/>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2648</v>
      </c>
      <c r="C201" s="237"/>
      <c r="D201" s="237"/>
      <c r="E201" s="237"/>
      <c r="F201" s="237"/>
      <c r="G201" s="237"/>
      <c r="H201" s="237"/>
      <c r="I201" s="237"/>
      <c r="J201" s="237"/>
      <c r="K201" s="237"/>
      <c r="L201" s="237"/>
      <c r="M201" s="237"/>
      <c r="N201" s="23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2688</v>
      </c>
      <c r="J211" s="27" t="s">
        <v>2622</v>
      </c>
      <c r="K211" s="146" t="s">
        <v>2699</v>
      </c>
      <c r="L211" s="21"/>
      <c r="M211" s="21"/>
      <c r="N211" s="21"/>
      <c r="O211" s="8"/>
    </row>
    <row r="212" spans="1:15" x14ac:dyDescent="0.25">
      <c r="A212" s="9"/>
      <c r="B212" s="27" t="s">
        <v>2619</v>
      </c>
      <c r="C212" s="124" t="s">
        <v>2679</v>
      </c>
      <c r="D212" s="21"/>
      <c r="G212" s="27" t="s">
        <v>2621</v>
      </c>
      <c r="H212" s="146" t="s">
        <v>2690</v>
      </c>
      <c r="J212" s="27" t="s">
        <v>2623</v>
      </c>
      <c r="K212" s="145"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58437007874015756" right="3.937007874015748E-2" top="0.35433070866141736" bottom="0.35433070866141736" header="0.31496062992125984" footer="0.31496062992125984"/>
  <pageSetup paperSize="9" scale="26"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4fb10211-09fb-4e80-9f0b-184718d5d98c"/>
    <ds:schemaRef ds:uri="http://purl.org/dc/terms/"/>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2020-12-28T21:01:02Z</cp:lastPrinted>
  <dcterms:created xsi:type="dcterms:W3CDTF">2020-10-14T21:57:42Z</dcterms:created>
  <dcterms:modified xsi:type="dcterms:W3CDTF">2020-12-28T21:01:18Z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