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30. Istmina _ 2021-27-10001053 _ Familiar _ 626 Cupos\"/>
    </mc:Choice>
  </mc:AlternateContent>
  <xr:revisionPtr revIDLastSave="0" documentId="13_ncr:1_{51C49F57-EC13-406B-A733-428BDF4BE3A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<sst xmlns="http://schemas.openxmlformats.org/spreadsheetml/2006/main" count="3292" uniqueCount="2743">
  <si>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</si>
  <si>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</si>
  <si>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</si>
  <si>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</si>
  <si>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</si>
  <si>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</si>
  <si>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</si>
  <si>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</si>
  <si>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</si>
  <si>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</si>
  <si>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</si>
  <si>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</si>
  <si>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</si>
  <si>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</si>
  <si>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</si>
  <si>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</si>
  <si>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</si>
  <si>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</si>
  <si>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</si>
  <si>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</si>
  <si>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</si>
  <si>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</si>
  <si>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</si>
  <si>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</si>
  <si>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</si>
  <si>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</si>
  <si>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</si>
  <si>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</si>
  <si>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</si>
  <si>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</si>
  <si>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</si>
  <si>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</si>
  <si>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</si>
  <si>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</si>
  <si>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</si>
  <si>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</si>
  <si>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</si>
  <si>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</si>
  <si>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</si>
  <si>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</si>
  <si>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</si>
  <si>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</si>
  <si>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</si>
  <si>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</si>
  <si>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</si>
  <si>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</si>
  <si>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</si>
  <si>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</si>
  <si>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</si>
  <si>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</si>
  <si>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</si>
  <si>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</si>
  <si>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</si>
  <si>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</si>
  <si>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</si>
  <si>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</si>
  <si>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</si>
  <si>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</si>
  <si>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</si>
  <si>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</si>
  <si>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</si>
  <si>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</si>
  <si>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</si>
  <si>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</si>
  <si>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</si>
  <si>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</si>
  <si>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</si>
  <si>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</si>
  <si>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</si>
  <si>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</si>
  <si>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</si>
  <si>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</si>
  <si>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</si>
  <si>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</si>
  <si>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</si>
  <si>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</si>
  <si>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</si>
  <si>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</si>
  <si>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</si>
  <si>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</si>
  <si>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</si>
  <si>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</si>
  <si>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</si>
  <si>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</si>
  <si>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</si>
  <si>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</si>
  <si>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</si>
  <si>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</si>
  <si>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</si>
  <si>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</si>
  <si>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</si>
  <si>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</si>
  <si>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</si>
  <si>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</si>
  <si>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</si>
  <si>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</si>
  <si>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</si>
  <si>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</si>
  <si>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</si>
  <si>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</si>
  <si>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</si>
  <si>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</si>
  <si>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</si>
  <si>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</si>
  <si>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</si>
  <si>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</si>
  <si>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</si>
  <si>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</si>
  <si>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</si>
  <si>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</si>
  <si>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</si>
  <si>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</si>
  <si>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</si>
  <si>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</si>
  <si>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</si>
  <si>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</si>
  <si>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</si>
  <si>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</si>
  <si>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</si>
  <si>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</si>
  <si>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</si>
  <si>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</si>
  <si>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</si>
  <si>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</si>
  <si>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</si>
  <si>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</si>
  <si>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</si>
  <si>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</si>
  <si>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</si>
  <si>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</si>
  <si>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</si>
  <si>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</si>
  <si>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</si>
  <si>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</si>
  <si>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</si>
  <si>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</si>
  <si>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</si>
  <si>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</si>
  <si>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</si>
  <si>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</si>
  <si>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</si>
  <si>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</si>
  <si>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</si>
  <si>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</si>
  <si>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</si>
  <si>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</si>
  <si>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</si>
  <si>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</si>
  <si>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</si>
  <si>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</si>
  <si>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</si>
  <si>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</si>
  <si>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</si>
  <si>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</si>
  <si>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</si>
  <si>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</si>
  <si>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</si>
  <si>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</si>
  <si>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</si>
  <si>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</si>
  <si>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</si>
  <si>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</si>
  <si>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</si>
  <si>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</si>
  <si>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</si>
  <si>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</si>
  <si>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</si>
  <si>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</si>
  <si>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</si>
  <si>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</si>
  <si>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</si>
  <si>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</si>
  <si>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</si>
  <si>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</si>
  <si>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</si>
  <si>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</si>
  <si>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</si>
  <si>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</si>
  <si>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</si>
  <si>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</si>
  <si>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</si>
  <si>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</si>
  <si>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</si>
  <si>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</si>
  <si>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</si>
  <si>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</si>
  <si>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</si>
  <si>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</si>
  <si>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</si>
  <si>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</si>
  <si>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</si>
  <si>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</si>
  <si>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</si>
  <si>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</si>
  <si>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</si>
  <si>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</si>
  <si>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</si>
  <si>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</si>
  <si>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</si>
  <si>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</si>
  <si>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</si>
  <si>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</si>
  <si>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</si>
  <si>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</si>
  <si>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</si>
  <si>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</si>
  <si>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</si>
  <si>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</si>
  <si>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</si>
  <si>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</si>
  <si>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</si>
  <si>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</si>
  <si>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</si>
  <si>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</si>
  <si>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</si>
  <si>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</si>
  <si>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</si>
  <si>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</si>
  <si>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</si>
  <si>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</si>
  <si>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</si>
  <si>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</si>
  <si>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</si>
  <si>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</si>
  <si>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</si>
  <si>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</si>
  <si>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</si>
  <si>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</si>
  <si>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</si>
  <si>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</si>
  <si>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</si>
  <si>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</si>
  <si>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</si>
  <si>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</si>
  <si>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</si>
  <si>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</si>
  <si>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</si>
  <si>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</si>
  <si>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</si>
  <si>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</si>
  <si>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</si>
  <si>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</si>
  <si>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</si>
  <si>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</si>
  <si>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</si>
  <si>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</si>
  <si>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</si>
  <si>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</si>
  <si>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</si>
  <si>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</si>
  <si>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</si>
  <si>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</si>
  <si>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</si>
  <si>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</si>
  <si>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</si>
  <si>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</si>
  <si>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</si>
  <si>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</si>
  <si>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</si>
  <si>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</si>
  <si>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</si>
  <si>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</si>
  <si>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</si>
  <si>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</si>
  <si>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</si>
  <si>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</si>
  <si>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</si>
  <si>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</si>
  <si>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</si>
  <si>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</si>
  <si>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</si>
  <si>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</si>
  <si>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</si>
  <si>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</si>
  <si>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</si>
  <si>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</si>
  <si>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</si>
  <si>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</si>
  <si>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</si>
  <si>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</si>
  <si>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</si>
  <si>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</si>
  <si>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</si>
  <si>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</si>
  <si>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</si>
  <si>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</si>
  <si>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</si>
  <si>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</si>
  <si>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</si>
  <si>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</si>
  <si>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</si>
  <si>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</si>
  <si>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</si>
  <si>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</si>
  <si>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</si>
  <si>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</si>
  <si>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</si>
  <si>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</si>
  <si>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</si>
  <si>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</si>
  <si>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</si>
  <si>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</si>
  <si>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</si>
  <si>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</si>
  <si>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</si>
  <si>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</si>
  <si>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</si>
  <si>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</si>
  <si>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</si>
  <si>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</si>
  <si>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</si>
  <si>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</si>
  <si>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</si>
  <si>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</si>
  <si>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</si>
  <si>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</si>
  <si>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</si>
  <si>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</si>
  <si>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</si>
  <si>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</si>
  <si>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</si>
  <si>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</si>
  <si>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</si>
  <si>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</si>
  <si>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</si>
  <si>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</si>
  <si>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</si>
  <si>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</si>
  <si>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</si>
  <si>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</si>
  <si>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</si>
  <si>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</si>
  <si>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</si>
  <si>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</si>
  <si>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</si>
  <si>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</si>
  <si>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</si>
  <si>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</si>
  <si>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</si>
  <si>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</si>
  <si>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</si>
  <si>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</si>
  <si>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</si>
  <si>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</si>
  <si>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</si>
  <si>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</si>
  <si>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</si>
  <si>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</si>
  <si>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</si>
  <si>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</si>
  <si>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</si>
  <si>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</si>
  <si>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</si>
  <si>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</si>
  <si>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</si>
  <si>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</si>
  <si>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</si>
  <si>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</si>
  <si>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</si>
  <si>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</si>
  <si>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</si>
  <si>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</si>
  <si>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</si>
  <si>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</si>
  <si>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</si>
  <si>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</si>
  <si>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</si>
  <si>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</si>
  <si>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</si>
  <si>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</si>
  <si>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</si>
  <si>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</si>
  <si>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</si>
  <si>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</si>
  <si>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</si>
  <si>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</si>
  <si>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</si>
  <si>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</si>
  <si>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</si>
  <si>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</si>
  <si>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</si>
  <si>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</si>
  <si>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</si>
  <si>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</si>
  <si>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</si>
  <si>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</si>
  <si>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</si>
  <si>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</si>
  <si>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</si>
  <si>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</si>
  <si>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</si>
  <si>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</si>
  <si>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</si>
  <si>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</si>
  <si>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</si>
  <si>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</si>
  <si>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</si>
  <si>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</si>
  <si>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</si>
  <si>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</si>
  <si>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</si>
  <si>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</si>
  <si>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</si>
  <si>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</si>
  <si>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</si>
  <si>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</si>
  <si>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</si>
  <si>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</si>
  <si>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</si>
  <si>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</si>
  <si>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</si>
  <si>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</si>
  <si>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</si>
  <si>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</si>
  <si>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</si>
  <si>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</si>
  <si>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</si>
  <si>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</si>
  <si>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</si>
  <si>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</si>
  <si>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</si>
  <si>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</si>
  <si>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</si>
  <si>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</si>
  <si>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</si>
  <si>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</si>
  <si>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</si>
  <si>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</si>
  <si>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</si>
  <si>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</si>
  <si>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</si>
  <si>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</si>
  <si>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</si>
  <si>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</si>
  <si>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</si>
  <si>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</si>
  <si>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</si>
  <si>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</si>
  <si>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</si>
  <si>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</si>
  <si>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</si>
  <si>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</si>
  <si>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</si>
  <si>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</si>
  <si>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</si>
  <si>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</si>
  <si>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</si>
  <si>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</si>
  <si>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</si>
  <si>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</si>
  <si>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</si>
  <si>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</si>
  <si>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</si>
  <si>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</si>
  <si>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</si>
  <si>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</si>
  <si>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</si>
  <si>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</si>
  <si>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</si>
  <si>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</si>
  <si>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</si>
  <si>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</si>
  <si>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</si>
  <si>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</si>
  <si>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</si>
  <si>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</si>
  <si>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</si>
  <si>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</si>
  <si>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</si>
  <si>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</si>
  <si>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</si>
  <si>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</si>
  <si>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</si>
  <si>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</si>
  <si>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</si>
  <si>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</si>
  <si>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</si>
  <si>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</si>
  <si>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</si>
  <si>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</si>
  <si>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</si>
  <si>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</si>
  <si>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</si>
  <si>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</si>
  <si>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</si>
  <si>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</si>
  <si>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</si>
  <si>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</si>
  <si>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</si>
  <si>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</si>
  <si>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</si>
  <si>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</si>
  <si>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</si>
  <si>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</si>
  <si>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</si>
  <si>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</si>
  <si>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</si>
  <si>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</si>
  <si>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</si>
  <si>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</si>
  <si>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</si>
  <si>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</si>
  <si>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</si>
  <si>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</si>
  <si>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</si>
  <si>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</si>
  <si>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</si>
  <si>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</si>
  <si>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</si>
  <si>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</si>
  <si>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</si>
  <si>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</si>
  <si>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</si>
  <si>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</si>
  <si>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</si>
  <si>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</si>
  <si>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</si>
  <si>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</si>
  <si>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</si>
  <si>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</si>
  <si>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</si>
  <si>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</si>
  <si>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</si>
  <si>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</si>
  <si>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</si>
  <si>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</si>
  <si>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</si>
  <si>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</si>
  <si>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</si>
  <si>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</si>
  <si>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</si>
  <si>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</si>
  <si>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</si>
  <si>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</si>
  <si>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</si>
  <si>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</si>
  <si>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</si>
  <si>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</si>
  <si>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</si>
  <si>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</si>
  <si>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</si>
  <si>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</si>
  <si>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</si>
  <si>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</si>
  <si>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</si>
  <si>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</si>
  <si>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</si>
  <si>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</si>
  <si>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</si>
  <si>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</si>
  <si>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</si>
  <si>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</si>
  <si>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</si>
  <si>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</si>
  <si>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</si>
  <si>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</si>
  <si>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</si>
  <si>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</si>
  <si>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</si>
  <si>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</si>
  <si>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</si>
  <si>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</si>
  <si>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</si>
  <si>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</si>
  <si>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</si>
  <si>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</si>
  <si>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</si>
  <si>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</si>
  <si>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</si>
  <si>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</si>
  <si>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</si>
  <si>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</si>
  <si>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</si>
  <si>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</si>
  <si>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</si>
  <si>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</si>
  <si>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</si>
  <si>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</si>
  <si>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</si>
  <si>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</si>
  <si>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</si>
  <si>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</si>
  <si>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</si>
  <si>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</si>
  <si>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</si>
  <si>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</si>
  <si>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</si>
  <si>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</si>
  <si>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</si>
  <si>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</si>
  <si>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</si>
  <si>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</si>
  <si>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</si>
  <si>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</si>
  <si>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</si>
  <si>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</si>
  <si>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</si>
  <si>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</si>
  <si>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</si>
  <si>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</si>
  <si>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</si>
  <si>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</si>
  <si>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</si>
  <si>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</si>
  <si>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</si>
  <si>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</si>
  <si>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</si>
  <si>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</si>
  <si>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</si>
  <si>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</si>
  <si>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</si>
  <si>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</si>
  <si>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</si>
  <si>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</si>
  <si>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</si>
  <si>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</si>
  <si>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</si>
  <si>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</si>
  <si>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</si>
  <si>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</si>
  <si>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</si>
  <si>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</si>
  <si>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</si>
  <si>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</si>
  <si>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</si>
  <si>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</si>
  <si>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</si>
  <si>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</si>
  <si>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</si>
  <si>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</si>
  <si>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</si>
  <si>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</si>
  <si>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</si>
  <si>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</si>
  <si>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</si>
  <si>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</si>
  <si>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</si>
  <si>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</si>
  <si>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</si>
  <si>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</si>
  <si>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</si>
  <si>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</si>
  <si>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</si>
  <si>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</si>
  <si>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</si>
  <si>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</si>
  <si>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</si>
  <si>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</si>
  <si>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</si>
  <si>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</si>
  <si>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</si>
  <si>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</si>
  <si>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</si>
  <si>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</si>
  <si>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</si>
  <si>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</si>
  <si>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</si>
  <si>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</si>
  <si>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</si>
  <si>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</si>
  <si>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</si>
  <si>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</si>
  <si>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</si>
  <si>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</si>
  <si>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</si>
  <si>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</si>
  <si>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</si>
  <si>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</si>
  <si>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</si>
  <si>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</si>
  <si>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</si>
  <si>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</si>
  <si>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</si>
  <si>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</si>
  <si>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</si>
  <si>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</si>
  <si>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</si>
  <si>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</si>
  <si>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</si>
  <si>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</si>
  <si>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</si>
  <si>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</si>
  <si>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</si>
  <si>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</si>
  <si>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</si>
  <si>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</si>
  <si>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</si>
  <si>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</si>
  <si>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</si>
  <si>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</si>
  <si>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</si>
  <si>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</si>
  <si>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</si>
  <si>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</si>
  <si>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</si>
  <si>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</si>
  <si>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</si>
  <si>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</si>
  <si>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</si>
  <si>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</si>
  <si>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</si>
  <si>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</si>
  <si>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</si>
  <si>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</si>
  <si>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</si>
  <si>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</si>
  <si>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</si>
  <si>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</si>
  <si>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</si>
  <si>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</si>
  <si>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</si>
  <si>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</si>
  <si>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</si>
  <si>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</si>
  <si>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</si>
  <si>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</si>
  <si>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</si>
  <si>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</si>
  <si>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</si>
  <si>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</si>
  <si>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</si>
  <si>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</si>
  <si>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</si>
  <si>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</si>
  <si>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</si>
  <si>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</si>
  <si>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</si>
  <si>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</si>
  <si>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</si>
  <si>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</si>
  <si>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</si>
  <si>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</si>
  <si>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</si>
  <si>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</si>
  <si>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</si>
  <si>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</si>
  <si>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</si>
  <si>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</si>
  <si>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</si>
  <si>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</si>
  <si>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</si>
  <si>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</si>
  <si>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</si>
  <si>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</si>
  <si>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</si>
  <si>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</si>
  <si>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</si>
  <si>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</si>
  <si>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</si>
  <si>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</si>
  <si>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</si>
  <si>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</si>
  <si>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</si>
  <si>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</si>
  <si>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</si>
  <si>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</si>
  <si>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</si>
  <si>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</si>
  <si>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</si>
  <si>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</si>
  <si>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</si>
  <si>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</si>
  <si>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</si>
  <si>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</si>
  <si>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</si>
  <si>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</si>
  <si>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</si>
  <si>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</si>
  <si>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</si>
  <si>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</si>
  <si>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</si>
  <si>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</si>
  <si>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</si>
  <si>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</si>
  <si>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</si>
  <si>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</si>
  <si>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</si>
  <si>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</si>
  <si>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</si>
  <si>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</si>
  <si>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</si>
  <si>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</si>
  <si>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</si>
  <si>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</si>
  <si>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</si>
  <si>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</si>
  <si>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</si>
  <si>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</si>
  <si>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</si>
  <si>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</si>
  <si>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</si>
  <si>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</si>
  <si>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</si>
  <si>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</si>
  <si>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</si>
  <si>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</si>
  <si>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</si>
  <si>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</si>
  <si>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</si>
  <si>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</si>
  <si>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</si>
  <si>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</si>
  <si>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</si>
  <si>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</si>
  <si>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</si>
  <si>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</si>
  <si>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</si>
  <si>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</si>
  <si>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</si>
  <si>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</si>
  <si>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</si>
  <si>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</si>
  <si>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</si>
  <si>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</si>
  <si>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</si>
  <si>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</si>
  <si>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</si>
  <si>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</si>
  <si>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</si>
  <si>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</si>
  <si>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</si>
  <si>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</si>
  <si>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</si>
  <si>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</si>
  <si>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</si>
  <si>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</si>
  <si>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</si>
  <si>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</si>
  <si>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</si>
  <si>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</si>
  <si>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</si>
  <si>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</si>
  <si>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</si>
  <si>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</si>
  <si>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</si>
  <si>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</si>
  <si>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</si>
  <si>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</si>
  <si>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</si>
  <si>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</si>
  <si>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</si>
  <si>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</si>
  <si>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</si>
  <si>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</si>
  <si>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</si>
  <si>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</si>
  <si>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</si>
  <si>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</si>
  <si>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</si>
  <si>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</si>
  <si>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</si>
  <si>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</si>
  <si>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</si>
  <si>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</si>
  <si>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</si>
  <si>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</si>
  <si>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</si>
  <si>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</si>
  <si>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</si>
  <si>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</si>
  <si>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</si>
  <si>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</si>
  <si>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</si>
  <si>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</si>
  <si>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</si>
  <si>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</si>
  <si>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</si>
  <si>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</si>
  <si>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</si>
  <si>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</si>
  <si>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</si>
  <si>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</si>
  <si>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</si>
  <si>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</si>
  <si>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</si>
  <si>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</si>
  <si>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</si>
  <si>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</si>
  <si>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</si>
  <si>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</si>
  <si>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</si>
  <si>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</si>
  <si>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</si>
  <si>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</si>
  <si>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</si>
  <si>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</si>
  <si>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</si>
  <si>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</si>
  <si>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</si>
  <si>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</si>
  <si>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</si>
  <si>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</si>
  <si>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</si>
  <si>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</si>
  <si>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</si>
  <si>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</si>
  <si>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</si>
  <si>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</si>
  <si>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</si>
  <si>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</si>
  <si>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</si>
  <si>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</si>
  <si>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</si>
  <si>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</si>
  <si>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</si>
  <si>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</si>
  <si>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</si>
  <si>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</si>
  <si>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</si>
  <si>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</si>
  <si>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</si>
  <si>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</si>
  <si>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</si>
  <si>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</si>
  <si>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</si>
  <si>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</si>
  <si>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</si>
  <si>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</si>
  <si>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</si>
  <si>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</si>
  <si>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</si>
  <si>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</si>
  <si>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</si>
  <si>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</si>
  <si>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</si>
  <si>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</si>
  <si>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</si>
  <si>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</si>
  <si>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</si>
  <si>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</si>
  <si>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</si>
  <si>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</si>
  <si>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</si>
  <si>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</si>
  <si>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</si>
  <si>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</si>
  <si>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</si>
  <si>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</si>
  <si>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</si>
  <si>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</si>
  <si>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</si>
  <si>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</si>
  <si>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</si>
  <si>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</si>
  <si>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</si>
  <si>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</si>
  <si>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</si>
  <si>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</si>
  <si>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</si>
  <si>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</si>
  <si>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</si>
  <si>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</si>
  <si>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</si>
  <si>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</si>
  <si>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</si>
  <si>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</si>
  <si>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</si>
  <si>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</si>
  <si>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</si>
  <si>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</si>
  <si>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</si>
  <si>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</si>
  <si>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</si>
  <si>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</si>
  <si>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</si>
  <si>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</si>
  <si>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</si>
  <si>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</si>
  <si>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</si>
  <si>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</si>
  <si>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</si>
  <si>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</si>
  <si>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</si>
  <si>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</si>
  <si>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</si>
  <si>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</si>
  <si>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</si>
  <si>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</si>
  <si>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</si>
  <si>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</si>
  <si>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</si>
  <si>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</si>
  <si>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</si>
  <si>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</si>
  <si>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</si>
  <si>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</si>
  <si>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</si>
  <si>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</si>
  <si>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</si>
  <si>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</si>
  <si>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</si>
  <si>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</si>
  <si>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</si>
  <si>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</si>
  <si>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</si>
  <si>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</si>
  <si>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</si>
  <si>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</si>
  <si>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</si>
  <si>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</si>
  <si>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</si>
  <si>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</si>
  <si>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</si>
  <si>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</si>
  <si>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</si>
  <si>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</si>
  <si>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</si>
  <si>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</si>
  <si>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</si>
  <si>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</si>
  <si>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</si>
  <si>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</si>
  <si>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</si>
  <si>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</si>
  <si>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</si>
  <si>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</si>
  <si>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</si>
  <si>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</si>
  <si>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</si>
  <si>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</si>
  <si>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</si>
  <si>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</si>
  <si>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</si>
  <si>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</si>
  <si>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</si>
  <si>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</si>
  <si>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</si>
  <si>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</si>
  <si>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</si>
  <si>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</si>
  <si>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</si>
  <si>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</si>
  <si>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</si>
  <si>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</si>
  <si>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</si>
  <si>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</si>
  <si>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</si>
  <si>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</si>
  <si>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</si>
  <si>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</si>
  <si>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</si>
  <si>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</si>
  <si>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</si>
  <si>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</si>
  <si>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</si>
  <si>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</si>
  <si>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</si>
  <si>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</si>
  <si>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</si>
  <si>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</si>
  <si>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</si>
  <si>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</si>
  <si>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</si>
  <si>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</si>
  <si>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</si>
  <si>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</si>
  <si>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</si>
  <si>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</si>
  <si>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</si>
  <si>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</si>
  <si>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</si>
  <si>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</si>
  <si>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</si>
  <si>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</si>
  <si>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</si>
  <si>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</si>
  <si>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</si>
  <si>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</si>
  <si>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</si>
  <si>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</si>
  <si>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</si>
  <si>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</si>
  <si>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</si>
  <si>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</si>
  <si>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</si>
  <si>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</si>
  <si>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</si>
  <si>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</si>
  <si>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</si>
  <si>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</si>
  <si>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</si>
  <si>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</si>
  <si>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</si>
  <si>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</si>
  <si>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</si>
  <si>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</si>
  <si>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</si>
  <si>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</si>
  <si>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</si>
  <si>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</si>
  <si>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</si>
  <si>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</si>
  <si>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</si>
  <si>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</si>
  <si>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</si>
  <si>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</si>
  <si>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</si>
  <si>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</si>
  <si>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</si>
  <si>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</si>
  <si>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</si>
  <si>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</si>
  <si>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</si>
  <si>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</si>
  <si>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</si>
  <si>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</si>
  <si>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</si>
  <si>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</si>
  <si>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</si>
  <si>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</si>
  <si>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</si>
  <si>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</si>
  <si>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</si>
  <si>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</si>
  <si>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</si>
  <si>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</si>
  <si>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</si>
  <si>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</si>
  <si>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</si>
  <si>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</si>
  <si>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</si>
  <si>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</si>
  <si>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</si>
  <si>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</si>
  <si>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</si>
  <si>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</si>
  <si>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</si>
  <si>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</si>
  <si>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</si>
  <si>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</si>
  <si>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</si>
  <si>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</si>
  <si>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</si>
  <si>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</si>
  <si>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</si>
  <si>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</si>
  <si>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</si>
  <si>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</si>
  <si>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</si>
  <si>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</si>
  <si>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</si>
  <si>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</si>
  <si>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</si>
  <si>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</si>
  <si>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</si>
  <si>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</si>
  <si>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</si>
  <si>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</si>
  <si>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</si>
  <si>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</si>
  <si>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</si>
  <si>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</si>
  <si>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</si>
  <si>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</si>
  <si>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</si>
  <si>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</si>
  <si>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</si>
  <si>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</si>
  <si>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</si>
  <si>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</si>
  <si>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</si>
  <si>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</si>
  <si>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</si>
  <si>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</si>
  <si>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</si>
  <si>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</si>
  <si>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</si>
  <si>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</si>
  <si>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</si>
  <si>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</si>
  <si>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</si>
  <si>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</si>
  <si>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</si>
  <si>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</si>
  <si>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</si>
  <si>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</si>
  <si>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</si>
  <si>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</si>
  <si>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</si>
  <si>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</si>
  <si>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</si>
  <si>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</si>
  <si>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</si>
  <si>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</si>
  <si>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</si>
  <si>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</si>
  <si>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</si>
  <si>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</si>
  <si>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</si>
  <si>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</si>
  <si>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</si>
  <si>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</si>
  <si>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</si>
  <si>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</si>
  <si>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</si>
  <si>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</si>
  <si>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</si>
  <si>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</si>
  <si>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</si>
  <si>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</si>
  <si>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</si>
  <si>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</si>
  <si>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</si>
  <si>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</si>
  <si>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</si>
  <si>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</si>
  <si>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</si>
  <si>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</si>
  <si>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</si>
  <si>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</si>
  <si>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</si>
  <si>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</si>
  <si>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</si>
  <si>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</si>
  <si>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</si>
  <si>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</si>
  <si>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</si>
  <si>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</si>
  <si>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</si>
  <si>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</si>
  <si>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</si>
  <si>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</si>
  <si>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</si>
  <si>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</si>
  <si>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</si>
  <si>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</si>
  <si>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</si>
  <si>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</si>
  <si>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</si>
  <si>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</si>
  <si>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</si>
  <si>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</si>
  <si>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</si>
  <si>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</si>
  <si>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</si>
  <si>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</si>
  <si>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</si>
  <si>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</si>
  <si>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</si>
  <si>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</si>
  <si>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</si>
  <si>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</si>
  <si>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</si>
  <si>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</si>
  <si>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</si>
  <si>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</si>
  <si>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</si>
  <si>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</si>
  <si>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</si>
  <si>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</si>
  <si>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</si>
  <si>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</si>
  <si>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</si>
  <si>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</si>
  <si>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</si>
  <si>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</si>
  <si>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</si>
  <si>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</si>
  <si>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</si>
  <si>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</si>
  <si>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</si>
  <si>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</si>
  <si>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</si>
  <si>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</si>
  <si>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</si>
  <si>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</si>
  <si>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</si>
  <si>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</si>
  <si>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</si>
  <si>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</si>
  <si>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</si>
  <si>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</si>
  <si>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</si>
  <si>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</si>
  <si>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</si>
  <si>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</si>
  <si>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</si>
  <si>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</si>
  <si>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</si>
  <si>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</si>
  <si>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</si>
  <si>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</si>
  <si>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</si>
  <si>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</si>
  <si>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</si>
  <si>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</si>
  <si>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</si>
  <si>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</si>
  <si>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</si>
  <si>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</si>
  <si>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</si>
  <si>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</si>
  <si>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</si>
  <si>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</si>
  <si>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</si>
  <si>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</si>
  <si>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</si>
  <si>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</si>
  <si>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</si>
  <si>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</si>
  <si>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</si>
  <si>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</si>
  <si>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</si>
  <si>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</si>
  <si>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</si>
  <si>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</si>
  <si>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</si>
  <si>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</si>
  <si>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</si>
  <si>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</si>
  <si>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</si>
  <si>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</si>
  <si>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</si>
  <si>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</si>
  <si>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</si>
  <si>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</si>
  <si>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</si>
  <si>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</si>
  <si>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</si>
  <si>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</si>
  <si>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</si>
  <si>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</si>
  <si>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</si>
  <si>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</si>
  <si>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</si>
  <si>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</si>
  <si>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</si>
  <si>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</si>
  <si>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</si>
  <si>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</si>
  <si>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</si>
  <si>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</si>
  <si>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</si>
  <si>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</si>
  <si>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</si>
  <si>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</si>
  <si>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</si>
  <si>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</si>
  <si>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</si>
  <si>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</si>
  <si>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</si>
  <si>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</si>
  <si>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</si>
  <si>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</si>
  <si>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</si>
  <si>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</si>
  <si>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</si>
  <si>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</si>
  <si>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</si>
  <si>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</si>
  <si>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</si>
  <si>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</si>
  <si>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</si>
  <si>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</si>
  <si>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</si>
  <si>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</si>
  <si>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</si>
  <si>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</si>
  <si>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</si>
  <si>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</si>
  <si>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</si>
  <si>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</si>
  <si>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</si>
  <si>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</si>
  <si>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</si>
  <si>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</si>
  <si>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</si>
  <si>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</si>
  <si>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</si>
  <si>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</si>
  <si>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</si>
  <si>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</si>
  <si>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</si>
  <si>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</si>
  <si>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</si>
  <si>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</si>
  <si>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</si>
  <si>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</si>
  <si>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</si>
  <si>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</si>
  <si>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</si>
  <si>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</si>
  <si>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</si>
  <si>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</si>
  <si>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</si>
  <si>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</si>
  <si>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</si>
  <si>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</si>
  <si>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</si>
  <si>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</si>
  <si>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</si>
  <si>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</si>
  <si>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</si>
  <si>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</si>
  <si>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</si>
  <si>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</si>
  <si>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</si>
  <si>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</si>
  <si>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</si>
  <si>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</si>
  <si>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</si>
  <si>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</si>
  <si>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</si>
  <si>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</si>
  <si>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</si>
  <si>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</si>
  <si>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</si>
  <si>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</si>
  <si>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</si>
  <si>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</si>
  <si>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</si>
  <si>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</si>
  <si>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</si>
  <si>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</si>
  <si>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</si>
  <si>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</si>
  <si>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</si>
  <si>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</si>
  <si>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</si>
  <si>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</si>
  <si>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</si>
  <si>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</si>
  <si>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</si>
  <si>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</si>
  <si>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</si>
  <si>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</si>
  <si>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</si>
  <si>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</si>
  <si>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</si>
  <si>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</si>
  <si>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</si>
  <si>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</si>
  <si>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</si>
  <si>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</si>
  <si>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</si>
  <si>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</si>
  <si>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</si>
  <si>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</si>
  <si>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</si>
  <si>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</si>
  <si>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</si>
  <si>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</si>
  <si>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</si>
  <si>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</si>
  <si>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</si>
  <si>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</si>
  <si>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</si>
  <si>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</si>
  <si>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</si>
  <si>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</si>
  <si>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</si>
  <si>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</si>
  <si>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</si>
  <si>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</si>
  <si>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</si>
  <si>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</si>
  <si>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</si>
  <si>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</si>
  <si>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</si>
  <si>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</si>
  <si>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</si>
  <si>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</si>
  <si>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</si>
  <si>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</si>
  <si>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</si>
  <si>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</si>
  <si>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</si>
  <si>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</si>
  <si>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</si>
  <si>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</si>
  <si>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</si>
  <si>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</si>
  <si>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</si>
  <si>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</si>
  <si>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</si>
  <si>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</si>
  <si>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</si>
  <si>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</si>
  <si>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</si>
  <si>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</si>
  <si>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</si>
  <si>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</si>
  <si>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</si>
  <si>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</si>
  <si>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</si>
  <si>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</si>
  <si>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</si>
  <si>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</si>
  <si>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</si>
  <si>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</si>
  <si>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</si>
  <si>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</si>
  <si>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</si>
  <si>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</si>
  <si>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</si>
  <si>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</si>
  <si>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</si>
  <si>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</si>
  <si>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</si>
  <si>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</si>
  <si>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</si>
  <si>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</si>
  <si>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</si>
  <si>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</si>
  <si>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</si>
  <si>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</si>
  <si>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</si>
  <si>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</si>
  <si>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</si>
  <si>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</si>
  <si>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</si>
  <si>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</si>
  <si>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</si>
  <si>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</si>
  <si>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</si>
  <si>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</si>
  <si>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</si>
  <si>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</si>
  <si>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</si>
  <si>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</si>
  <si>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</si>
  <si>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</si>
  <si>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</si>
  <si>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</si>
  <si>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</si>
  <si>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</si>
  <si>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</si>
  <si>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</si>
  <si>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</si>
  <si>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</si>
  <si>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</si>
  <si>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</si>
  <si>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</si>
  <si>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</si>
  <si>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</si>
  <si>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</si>
  <si>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</si>
  <si>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</si>
  <si>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</si>
  <si>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</si>
  <si>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</si>
  <si>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</si>
  <si>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</si>
  <si>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</si>
  <si>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</si>
  <si>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</si>
  <si>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</si>
  <si>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</si>
  <si>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</si>
  <si>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</si>
  <si>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</si>
  <si>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</si>
  <si>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</si>
  <si>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</si>
  <si>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</si>
  <si>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</si>
  <si>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</si>
  <si>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</si>
  <si>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</si>
  <si>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</si>
  <si>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</si>
  <si>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</si>
  <si>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</si>
  <si>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</si>
  <si>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</si>
  <si>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</si>
  <si>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</si>
  <si>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</si>
  <si>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</si>
  <si>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</si>
  <si>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</si>
  <si>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</si>
  <si>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</si>
  <si>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</si>
  <si>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</si>
  <si>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</si>
  <si>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</si>
  <si>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</si>
  <si>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</si>
  <si>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</si>
  <si>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</si>
  <si>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</si>
  <si>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</si>
  <si>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</si>
  <si>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</si>
  <si>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</si>
  <si>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</si>
  <si>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</si>
  <si>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</si>
  <si>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</si>
  <si>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</si>
  <si>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</si>
  <si>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</si>
  <si>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</si>
  <si>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</si>
  <si>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</si>
  <si>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</si>
  <si>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</si>
  <si>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</si>
  <si>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</si>
  <si>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</si>
  <si>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</si>
  <si>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</si>
  <si>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</si>
  <si>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</si>
  <si>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</si>
  <si>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</si>
  <si>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</si>
  <si>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</si>
  <si>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</si>
  <si>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</si>
  <si>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</si>
  <si>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</si>
  <si>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</si>
  <si>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</si>
  <si>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</si>
  <si>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</si>
  <si>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</si>
  <si>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</si>
  <si>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</si>
  <si>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</si>
  <si>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</si>
  <si>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</si>
  <si>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</si>
  <si>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</si>
  <si>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</si>
  <si>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</si>
  <si>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</si>
  <si>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</si>
  <si>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</si>
  <si>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</si>
  <si>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</si>
  <si>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</si>
  <si>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</si>
  <si>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</si>
  <si>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</si>
  <si>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</si>
  <si>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</si>
  <si>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</si>
  <si>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</si>
  <si>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</si>
  <si>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</si>
  <si>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</si>
  <si>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</si>
  <si>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</si>
  <si>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</si>
  <si>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</si>
  <si>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</si>
  <si>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</si>
  <si>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</si>
  <si>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</si>
  <si>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</si>
  <si>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</si>
  <si>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</si>
  <si>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</si>
  <si>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</si>
  <si>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</si>
  <si>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</si>
  <si>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</si>
  <si>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</si>
  <si>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</si>
  <si>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</si>
  <si>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</si>
  <si>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</si>
  <si>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</si>
  <si>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</si>
  <si>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</si>
  <si>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</si>
  <si>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</si>
  <si>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</si>
  <si>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</si>
  <si>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</si>
  <si>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</si>
  <si>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</si>
  <si>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</si>
  <si>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</si>
  <si>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</si>
  <si>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</si>
  <si>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</si>
  <si>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</si>
  <si>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</si>
  <si>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</si>
  <si>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</si>
  <si>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</si>
  <si>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</si>
  <si>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</si>
  <si>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</si>
  <si>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</si>
  <si>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</si>
  <si>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</si>
  <si>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</si>
  <si>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</si>
  <si>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</si>
  <si>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</si>
  <si>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</si>
  <si>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</si>
  <si>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</si>
  <si>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</si>
  <si>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</si>
  <si>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</si>
  <si>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</si>
  <si>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</si>
  <si>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</si>
  <si>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</si>
  <si>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</si>
  <si>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</si>
  <si>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</si>
  <si>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</si>
  <si>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</si>
  <si>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</si>
  <si>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</si>
  <si>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</si>
  <si>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</si>
  <si>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</si>
  <si>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</si>
  <si>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</si>
  <si>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</si>
  <si>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</si>
  <si>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</si>
  <si>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</si>
  <si>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</si>
  <si>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</si>
  <si>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</si>
  <si>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</si>
  <si>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</si>
  <si>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</si>
  <si>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</si>
  <si>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</si>
  <si>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</si>
  <si>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</si>
  <si>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</si>
  <si>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</si>
  <si>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</si>
  <si>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</si>
  <si>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</si>
  <si>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</si>
  <si>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</si>
  <si>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</si>
  <si>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</si>
  <si>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</si>
  <si>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</si>
  <si>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</si>
  <si>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</si>
  <si>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</si>
  <si>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</si>
  <si>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</si>
  <si>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</si>
  <si>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</si>
  <si>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</si>
  <si>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</si>
  <si>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</si>
  <si>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</si>
  <si>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</si>
  <si>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</si>
  <si>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</si>
  <si>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</si>
  <si>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</si>
  <si>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</si>
  <si>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</si>
  <si>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</si>
  <si>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</si>
  <si>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</si>
  <si>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</si>
  <si>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</si>
  <si>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</si>
  <si>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</si>
  <si>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</si>
  <si>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</si>
  <si>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</si>
  <si>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</si>
  <si>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</si>
  <si>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</si>
  <si>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</si>
  <si>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</si>
  <si>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</si>
  <si>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</si>
  <si>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</si>
  <si>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</si>
  <si>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</si>
  <si>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</si>
  <si>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</si>
  <si>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</si>
  <si>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</si>
  <si>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</si>
  <si>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</si>
  <si>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</si>
  <si>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</si>
  <si>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</si>
  <si>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</si>
  <si>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</si>
  <si>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</si>
  <si>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</si>
  <si>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</si>
  <si>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</si>
  <si>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</si>
  <si>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</si>
  <si>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</si>
  <si>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</si>
  <si>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</si>
  <si>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</si>
  <si>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</si>
  <si>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</si>
  <si>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</si>
  <si>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</si>
  <si>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</si>
  <si>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</si>
  <si>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</si>
  <si>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</si>
  <si>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</si>
  <si>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</si>
  <si>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</si>
  <si>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</si>
  <si>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</si>
  <si>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</si>
  <si>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</si>
  <si>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</si>
  <si>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</si>
  <si>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</si>
  <si>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</si>
  <si>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</si>
  <si>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</si>
  <si>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</si>
  <si>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</si>
  <si>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</si>
  <si>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</si>
  <si>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</si>
  <si>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</si>
  <si>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</si>
  <si>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</si>
  <si>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</si>
  <si>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</si>
  <si>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</si>
  <si>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</si>
  <si>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</si>
  <si>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</si>
  <si>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</si>
  <si>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</si>
  <si>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</si>
  <si>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</si>
  <si>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</si>
  <si>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</si>
  <si>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</si>
  <si>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</si>
  <si>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</si>
  <si>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</si>
  <si>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</si>
  <si>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</si>
  <si>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</si>
  <si>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</si>
  <si>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</si>
  <si>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</si>
  <si>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</si>
  <si>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</si>
  <si>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</si>
  <si>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</si>
  <si>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</si>
  <si>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</si>
  <si>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</si>
  <si>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</si>
  <si>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</si>
  <si>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</si>
  <si>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</si>
  <si>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</si>
  <si>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</si>
  <si>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</si>
  <si>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</si>
  <si>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</si>
  <si>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</si>
  <si>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</si>
  <si>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</si>
  <si>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</si>
  <si>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</si>
  <si>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</si>
  <si>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</si>
  <si>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</si>
  <si>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</si>
  <si>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</si>
  <si>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</si>
  <si>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</si>
  <si>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</si>
  <si>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</si>
  <si>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</si>
  <si>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</si>
  <si>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</si>
  <si>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</si>
  <si>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</si>
  <si>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</si>
  <si>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</si>
  <si>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</si>
  <si>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</si>
  <si>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</si>
  <si>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</si>
  <si>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</si>
  <si>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</si>
  <si>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</si>
  <si>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</si>
  <si>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</si>
  <si>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</si>
  <si>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</si>
  <si>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</si>
  <si>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</si>
  <si>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</si>
  <si>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</si>
  <si>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</si>
  <si>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</si>
  <si>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</si>
  <si>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</si>
  <si>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</si>
  <si>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</si>
  <si>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</si>
  <si>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</si>
  <si>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</si>
  <si>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</si>
  <si>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</si>
  <si>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</si>
  <si>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</si>
  <si>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</si>
  <si>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</si>
  <si>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</si>
  <si>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</si>
  <si>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</si>
  <si>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</si>
  <si>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</si>
  <si>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</si>
  <si>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</si>
  <si>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</si>
  <si>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</si>
  <si>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</si>
  <si>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</si>
  <si>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</si>
  <si>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</si>
  <si>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</si>
  <si>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</si>
  <si>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</si>
  <si>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</si>
  <si>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</si>
  <si>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</si>
  <si>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</si>
  <si>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</si>
  <si>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</si>
  <si>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</si>
  <si>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</si>
  <si>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</si>
  <si>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</si>
  <si>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</si>
  <si>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</si>
  <si>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</si>
  <si>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</si>
  <si>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</si>
  <si>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</si>
  <si>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</si>
  <si>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</si>
  <si>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</si>
  <si>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</si>
  <si>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</si>
  <si>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</si>
  <si>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</si>
  <si>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</si>
  <si>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</si>
  <si>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</si>
  <si>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</si>
  <si>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</si>
  <si>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</si>
  <si>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</si>
  <si>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</si>
  <si>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</si>
  <si>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</si>
  <si>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</si>
  <si>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</si>
  <si>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</si>
  <si>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</si>
  <si>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</si>
  <si>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</si>
  <si>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</si>
  <si>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</si>
  <si>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</si>
  <si>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</si>
  <si>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</si>
  <si>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</si>
  <si>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</si>
  <si>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</si>
  <si>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</si>
  <si>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</si>
  <si>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</si>
  <si>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</si>
  <si>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</si>
  <si>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</si>
  <si>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</si>
  <si>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</si>
  <si>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</si>
  <si>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</si>
  <si>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</si>
  <si>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</si>
  <si>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</si>
  <si>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</si>
  <si>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</si>
  <si>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</si>
  <si>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</si>
  <si>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</si>
  <si>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</si>
  <si>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</si>
  <si>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</si>
  <si>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</si>
  <si>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</si>
  <si>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</si>
  <si>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</si>
  <si>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</si>
  <si>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</si>
  <si>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</si>
  <si>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</si>
  <si>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</si>
  <si>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</si>
  <si>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</si>
  <si>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</si>
  <si>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</si>
  <si>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</si>
  <si>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</si>
  <si>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</si>
  <si>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</si>
  <si>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</si>
  <si>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</si>
  <si>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</si>
  <si>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</si>
  <si>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</si>
  <si>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</si>
  <si>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</si>
  <si>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</si>
  <si>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</si>
  <si>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</si>
  <si>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</si>
  <si>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</si>
  <si>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</si>
  <si>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</si>
  <si>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</si>
  <si>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</si>
  <si>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</si>
  <si>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</si>
  <si>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</si>
  <si>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</si>
  <si>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</si>
  <si>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</si>
  <si>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</si>
  <si>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</si>
  <si>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</si>
  <si>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</si>
  <si>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</si>
  <si>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</si>
  <si>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</si>
  <si>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</si>
  <si>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</si>
  <si>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</si>
  <si>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</si>
  <si>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</si>
  <si>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</si>
  <si>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</si>
  <si>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</si>
  <si>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</si>
  <si>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</si>
  <si>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</si>
  <si>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</si>
  <si>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</si>
  <si>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</si>
  <si>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</si>
  <si>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</si>
  <si>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</si>
  <si>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</si>
  <si>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</si>
  <si>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</si>
  <si>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</si>
  <si>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</si>
  <si>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</si>
  <si>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</si>
  <si>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</si>
  <si>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</si>
  <si>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</si>
  <si>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</si>
  <si>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</si>
  <si>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</si>
  <si>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</si>
  <si>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</si>
  <si>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</si>
  <si>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</si>
  <si>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</si>
  <si>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</si>
  <si>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</si>
  <si>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</si>
  <si>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</si>
  <si>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</si>
  <si>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</si>
  <si>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</si>
  <si>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</si>
  <si>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</si>
  <si>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</si>
  <si>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</si>
  <si>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</si>
  <si>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</si>
  <si>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</si>
  <si>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</si>
  <si>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</si>
  <si>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</si>
  <si>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</si>
  <si>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</si>
  <si>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</si>
  <si>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</si>
  <si>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</si>
  <si>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</si>
  <si>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</si>
  <si>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</si>
  <si>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</si>
  <si>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</si>
  <si>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</si>
  <si>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</si>
  <si>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</si>
  <si>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</si>
  <si>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</si>
  <si>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</si>
  <si>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</si>
  <si>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</si>
  <si>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</si>
  <si>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</si>
  <si>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</si>
  <si>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</si>
  <si>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</si>
  <si>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</si>
  <si>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</si>
  <si>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</si>
  <si>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</si>
  <si>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</si>
  <si>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</si>
  <si>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</si>
  <si>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</si>
  <si>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</si>
  <si>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</si>
  <si>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</si>
  <si>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</si>
  <si>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</si>
  <si>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</si>
  <si>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</si>
  <si>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</si>
  <si>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</si>
  <si>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</si>
  <si>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</si>
  <si>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</si>
  <si>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</si>
  <si>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</si>
  <si>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</si>
  <si>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</si>
  <si>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</si>
  <si>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</si>
  <si>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</si>
  <si>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</si>
  <si>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</si>
  <si>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</si>
  <si>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</si>
  <si>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</si>
  <si>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</si>
  <si>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</si>
  <si>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</si>
  <si>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</si>
  <si>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</si>
  <si>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</si>
  <si>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</si>
  <si>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</si>
  <si>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</si>
  <si>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</si>
  <si>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</si>
  <si>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</si>
  <si>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</si>
  <si>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</si>
  <si>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</si>
  <si>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</si>
  <si>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</si>
  <si>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</si>
  <si>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</si>
  <si>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</si>
  <si>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</si>
  <si>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</si>
  <si>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</si>
  <si>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</si>
  <si>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</si>
  <si>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</si>
  <si>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</si>
  <si>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</si>
  <si>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</si>
  <si>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</si>
  <si>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</si>
  <si>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</si>
  <si>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</si>
  <si>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</si>
  <si>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</si>
  <si>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</si>
  <si>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</si>
  <si>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</si>
  <si>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</si>
  <si>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</si>
  <si>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</si>
  <si>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</si>
  <si>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</si>
  <si>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</si>
  <si>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</si>
  <si>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</si>
  <si>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</si>
  <si>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</si>
  <si>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</si>
  <si>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</si>
  <si>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</si>
  <si>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</si>
  <si>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</si>
  <si>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</si>
  <si>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</si>
  <si>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</si>
  <si>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</si>
  <si>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</si>
  <si>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</si>
  <si>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</si>
  <si>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</si>
  <si>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</si>
  <si>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</si>
  <si>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</si>
  <si>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</si>
  <si>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</si>
  <si>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</si>
  <si>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</si>
  <si>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</si>
  <si>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</si>
  <si>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</si>
  <si>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</si>
  <si>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</si>
  <si>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</si>
  <si>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</si>
  <si>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</si>
  <si>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</si>
  <si>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</si>
  <si>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</si>
  <si>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</si>
  <si>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</si>
  <si>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</si>
  <si>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</si>
  <si>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</si>
  <si>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</si>
  <si>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</si>
  <si>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</si>
  <si>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</si>
  <si>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</si>
  <si>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</si>
  <si>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</si>
  <si>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</si>
  <si>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</si>
  <si>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</si>
  <si>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</si>
  <si>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</si>
  <si>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</si>
  <si>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</si>
  <si>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</si>
  <si>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</si>
  <si>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</si>
  <si>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</si>
  <si>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</si>
  <si>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</si>
  <si>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</si>
  <si>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</si>
  <si>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</si>
  <si>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</si>
  <si>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</si>
  <si>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</si>
  <si>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</si>
  <si>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</si>
  <si>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</si>
  <si>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</si>
  <si>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</si>
  <si>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</si>
  <si>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</si>
  <si>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</si>
  <si>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</si>
  <si>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</si>
  <si>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</si>
  <si>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</si>
  <si>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</si>
  <si>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</si>
  <si>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</si>
  <si>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</si>
  <si>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</si>
  <si>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</si>
  <si>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</si>
  <si>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</si>
  <si>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</si>
  <si>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</si>
  <si>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</si>
  <si>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</si>
  <si>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</si>
  <si>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</si>
  <si>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</si>
  <si>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</si>
  <si>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</si>
  <si>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</si>
  <si>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</si>
  <si>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</si>
  <si>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</si>
  <si>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</si>
  <si>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</si>
  <si>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</si>
  <si>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</si>
  <si>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</si>
  <si>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</si>
  <si>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</si>
  <si>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</si>
  <si>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</si>
  <si>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</si>
  <si>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</si>
  <si>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</si>
  <si>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</si>
  <si>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</si>
  <si>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</si>
  <si>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</si>
  <si>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</si>
  <si>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</si>
  <si>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</si>
  <si>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</si>
  <si>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</si>
  <si>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</si>
  <si>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</si>
  <si>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</si>
  <si>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</si>
  <si>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</si>
  <si>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</si>
  <si>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</si>
  <si>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</si>
  <si>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</si>
  <si>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</si>
  <si>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</si>
  <si>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</si>
  <si>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</si>
  <si>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</si>
  <si>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</si>
  <si>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</si>
  <si>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</si>
  <si>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</si>
  <si>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</si>
  <si>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</si>
  <si>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</si>
  <si>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</si>
  <si>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</si>
  <si>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</si>
  <si>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</si>
  <si>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</si>
  <si>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</si>
  <si>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</si>
  <si>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</si>
  <si>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</si>
  <si>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</si>
  <si>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</si>
  <si>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</si>
  <si>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</si>
  <si>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</si>
  <si>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</si>
  <si>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</si>
  <si>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</si>
  <si>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</si>
  <si>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</si>
  <si>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</si>
  <si>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</si>
  <si>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</si>
  <si>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</si>
  <si>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</si>
  <si>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</si>
  <si>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</si>
  <si>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</si>
  <si>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</si>
  <si>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</si>
  <si>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</si>
  <si>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</si>
  <si>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</si>
  <si>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</si>
  <si>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</si>
  <si>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</si>
  <si>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</si>
  <si>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</si>
  <si>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</si>
  <si>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</si>
  <si>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</si>
  <si>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</si>
  <si>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</si>
  <si>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</si>
  <si>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</si>
  <si>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</si>
  <si>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</si>
  <si>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</si>
  <si>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</si>
  <si>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</si>
  <si>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</si>
  <si>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</si>
  <si>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</si>
  <si>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</si>
  <si>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</si>
  <si>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</si>
  <si>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</si>
  <si>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</si>
  <si>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</si>
  <si>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</si>
  <si>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</si>
  <si>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</si>
  <si>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</si>
  <si>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</si>
  <si>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</si>
  <si>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</si>
  <si>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</si>
  <si>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</si>
  <si>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</si>
  <si>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</si>
  <si>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</si>
  <si>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</si>
  <si>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</si>
  <si>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</si>
  <si>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</si>
  <si>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</si>
  <si>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</si>
  <si>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</si>
  <si>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</si>
  <si>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</si>
  <si>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</si>
  <si>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</si>
  <si>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</si>
  <si>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</si>
  <si>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</si>
  <si>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</si>
  <si>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</si>
  <si>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</si>
  <si>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</si>
  <si>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</si>
  <si>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</si>
  <si>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</si>
  <si>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</si>
  <si>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</si>
  <si>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</si>
  <si>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</si>
  <si>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</si>
  <si>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</si>
  <si>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</si>
  <si>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</si>
  <si>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</si>
  <si>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</si>
  <si>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</si>
  <si>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</si>
  <si>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</si>
  <si>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</si>
  <si>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</si>
  <si>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</si>
  <si>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</si>
  <si>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</si>
  <si>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</si>
  <si>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</si>
  <si>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</si>
  <si>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</si>
  <si>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</si>
  <si>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</si>
  <si>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</si>
  <si>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</si>
  <si>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</si>
  <si>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</si>
  <si>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</si>
  <si>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</si>
  <si>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</si>
  <si>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</si>
  <si>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</si>
  <si>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</si>
  <si>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</si>
  <si>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</si>
  <si>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</si>
  <si>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</si>
  <si>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</si>
  <si>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</si>
  <si>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</si>
  <si>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</si>
  <si>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</si>
  <si>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</si>
  <si>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</si>
  <si>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</si>
  <si>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</si>
  <si>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</si>
  <si>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</si>
  <si>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</si>
  <si>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</si>
  <si>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</si>
  <si>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</si>
  <si>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</si>
  <si>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</si>
  <si>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</si>
  <si>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</si>
  <si>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</si>
  <si>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</si>
  <si>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</si>
  <si>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</si>
  <si>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</si>
  <si>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</si>
  <si>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</si>
  <si>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</si>
  <si>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</si>
  <si>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</si>
  <si>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</si>
  <si>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</si>
  <si>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</si>
  <si>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</si>
  <si>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</si>
  <si>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</si>
  <si>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</si>
  <si>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</si>
  <si>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</si>
  <si>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</si>
  <si>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</si>
  <si>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</si>
  <si>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</si>
  <si>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</si>
  <si>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</si>
  <si>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</si>
  <si>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</si>
  <si>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</si>
  <si>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</si>
  <si>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</si>
  <si>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</si>
  <si>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</si>
  <si>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</si>
  <si>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</si>
  <si>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</si>
  <si>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</si>
  <si>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</si>
  <si>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</si>
  <si>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</si>
  <si>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</si>
  <si>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</si>
  <si>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</si>
  <si>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</si>
  <si>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</si>
  <si>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</si>
  <si>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</si>
  <si>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</si>
  <si>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</si>
  <si>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</si>
  <si>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</si>
  <si>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</si>
  <si>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</si>
  <si>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</si>
  <si>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</si>
  <si>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</si>
  <si>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</si>
  <si>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</si>
  <si>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</si>
  <si>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</si>
  <si>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</si>
  <si>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</si>
  <si>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</si>
  <si>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</si>
  <si>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</si>
  <si>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</si>
  <si>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</si>
  <si>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</si>
  <si>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</si>
  <si>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</si>
  <si>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</si>
  <si>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</si>
  <si>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</si>
  <si>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</si>
  <si>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</si>
  <si>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</si>
  <si>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</si>
  <si>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</si>
  <si>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</si>
  <si>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</si>
  <si>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</si>
  <si>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</si>
  <si>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</si>
  <si>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</si>
  <si>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</si>
  <si>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</si>
  <si>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</si>
  <si>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</si>
  <si>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</si>
  <si>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</si>
  <si>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</si>
  <si>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</si>
  <si>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</si>
  <si>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</si>
  <si>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</si>
  <si>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</si>
  <si>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</si>
  <si>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</si>
  <si>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</si>
  <si>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</si>
  <si>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</si>
  <si>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</si>
  <si>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</si>
  <si>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</si>
  <si>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</si>
  <si>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</si>
  <si>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</si>
  <si>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</si>
  <si>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</si>
  <si>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</si>
  <si>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</si>
  <si>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</si>
  <si>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</si>
  <si>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</si>
  <si>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</si>
  <si>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</si>
  <si>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</si>
  <si>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</si>
  <si>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</si>
  <si>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</si>
  <si>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</si>
  <si>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</si>
  <si>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</si>
  <si>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</si>
  <si>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</si>
  <si>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</si>
  <si>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</si>
  <si>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</si>
  <si>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</si>
  <si>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</si>
  <si>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</si>
  <si>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</si>
  <si>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</si>
  <si>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</si>
  <si>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</si>
  <si>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</si>
  <si>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</si>
  <si>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</si>
  <si>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</si>
  <si>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</si>
  <si>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</si>
  <si>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</si>
  <si>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</si>
  <si>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</si>
  <si>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</si>
  <si>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</si>
  <si>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</si>
  <si>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</si>
  <si>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</si>
  <si>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</si>
  <si>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</si>
  <si>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</si>
  <si>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</si>
  <si>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</si>
  <si>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</si>
  <si>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</si>
  <si>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</si>
  <si>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</si>
  <si>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</si>
  <si>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</si>
  <si>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</si>
  <si>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</si>
  <si>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</si>
  <si>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</si>
  <si>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</si>
  <si>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</si>
  <si>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</si>
  <si>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</si>
  <si>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</si>
  <si>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</si>
  <si>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</si>
  <si>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</si>
  <si>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</si>
  <si>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</si>
  <si>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</si>
  <si>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</si>
  <si>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</si>
  <si>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</si>
  <si>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</si>
  <si>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</si>
  <si>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</si>
  <si>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</si>
  <si>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</si>
  <si>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</si>
  <si>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</si>
  <si>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</si>
  <si>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</si>
  <si>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</si>
  <si>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</si>
  <si>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</si>
  <si>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</si>
  <si>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</si>
  <si>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</si>
  <si>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</si>
  <si>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</si>
  <si>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</si>
  <si>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</si>
  <si>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</si>
  <si>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</si>
  <si>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</si>
  <si>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</si>
  <si>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</si>
  <si>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</si>
  <si>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</si>
  <si>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</si>
  <si>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</si>
  <si>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</si>
  <si>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</si>
  <si>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</si>
  <si>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</si>
  <si>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</si>
  <si>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</si>
  <si>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</si>
  <si>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</si>
  <si>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</si>
  <si>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</si>
  <si>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</si>
  <si>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</si>
  <si>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</si>
  <si>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</si>
  <si>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</si>
  <si>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</si>
  <si>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</si>
  <si>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</si>
  <si>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</si>
  <si>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</si>
  <si>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</si>
  <si>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</si>
  <si>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</si>
  <si>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</si>
  <si>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</si>
  <si>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</si>
  <si>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</si>
  <si>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</si>
  <si>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</si>
  <si>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</si>
  <si>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</si>
  <si>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</si>
  <si>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</si>
  <si>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</si>
  <si>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</si>
  <si>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</si>
  <si>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292</t>
  </si>
  <si>
    <t>165</t>
  </si>
  <si>
    <t>148</t>
  </si>
  <si>
    <t>ALCALDIA DE UNGUIA</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</si>
  <si>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</si>
  <si>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</si>
  <si>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</si>
  <si>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</si>
  <si>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</si>
  <si>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</si>
  <si>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</si>
  <si>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</si>
  <si>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</si>
  <si>
    <t>2021-27-10001053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</si>
</sst>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55" zoomScaleNormal="55" zoomScaleSheetLayoutView="40" zoomScalePageLayoutView="40" workbookViewId="0">
      <selection activeCell="I32" sqref="I3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2" t="s">
        <v>2654</v>
      </c>
      <c r="D2" s="213"/>
      <c r="E2" s="213"/>
      <c r="F2" s="213"/>
      <c r="G2" s="213"/>
      <c r="H2" s="213"/>
      <c r="I2" s="213"/>
      <c r="J2" s="213"/>
      <c r="K2" s="213"/>
      <c r="L2" s="233" t="s">
        <v>2640</v>
      </c>
      <c r="M2" s="233"/>
      <c r="N2" s="238" t="s">
        <v>2641</v>
      </c>
      <c r="O2" s="239"/>
    </row>
    <row r="3" spans="1:20" ht="33" customHeight="1" x14ac:dyDescent="0.3">
      <c r="A3" s="9"/>
      <c r="B3" s="8"/>
      <c r="C3" s="214"/>
      <c r="D3" s="215"/>
      <c r="E3" s="215"/>
      <c r="F3" s="215"/>
      <c r="G3" s="215"/>
      <c r="H3" s="215"/>
      <c r="I3" s="215"/>
      <c r="J3" s="215"/>
      <c r="K3" s="215"/>
      <c r="L3" s="240" t="s">
        <v>1</v>
      </c>
      <c r="M3" s="240"/>
      <c r="N3" s="240" t="s">
        <v>2642</v>
      </c>
      <c r="O3" s="242"/>
    </row>
    <row r="4" spans="1:20" ht="24.75" customHeight="1" thickBot="1" x14ac:dyDescent="0.35">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2742</v>
      </c>
      <c r="D15" s="35"/>
      <c r="E15" s="35"/>
      <c r="F15" s="5"/>
      <c r="G15" s="32" t="s">
        <v>1168</v>
      </c>
      <c r="H15" s="103" t="s">
        <v>628</v>
      </c>
      <c r="I15" s="32" t="s">
        <v>2624</v>
      </c>
      <c r="J15" s="108" t="s">
        <v>2626</v>
      </c>
      <c r="L15" s="218" t="s">
        <v>8</v>
      </c>
      <c r="M15" s="218"/>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8" t="s">
        <v>21</v>
      </c>
      <c r="B17" s="199"/>
      <c r="C17" s="199"/>
      <c r="D17" s="199"/>
      <c r="E17" s="199"/>
      <c r="F17" s="199"/>
      <c r="G17" s="199"/>
      <c r="H17" s="198" t="s">
        <v>12</v>
      </c>
      <c r="I17" s="199"/>
      <c r="J17" s="199"/>
      <c r="K17" s="199"/>
      <c r="L17" s="199"/>
      <c r="M17" s="199"/>
      <c r="N17" s="199"/>
      <c r="O17" s="20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237"/>
      <c r="I20" s="141" t="s">
        <v>628</v>
      </c>
      <c r="J20" s="142" t="s">
        <v>645</v>
      </c>
      <c r="K20" s="143">
        <v>1600087300</v>
      </c>
      <c r="L20" s="144"/>
      <c r="M20" s="144">
        <v>44561</v>
      </c>
      <c r="N20" s="127">
        <f>+(M20-L20)/30</f>
        <v>1485.3666666666666</v>
      </c>
      <c r="O20" s="130"/>
      <c r="U20" s="126"/>
      <c r="V20" s="105">
        <f ca="1">NOW()</f>
        <v>44192.962737268521</v>
      </c>
      <c r="W20" s="105">
        <f ca="1">NOW()</f>
        <v>44192.962737268521</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1"/>
      <c r="I37" s="122"/>
      <c r="J37" s="122"/>
      <c r="K37" s="122"/>
      <c r="L37" s="122"/>
      <c r="M37" s="122"/>
      <c r="N37" s="122"/>
      <c r="O37" s="123"/>
    </row>
    <row r="38" spans="1:16" ht="21" customHeight="1" x14ac:dyDescent="0.3">
      <c r="A38" s="9"/>
      <c r="B38" s="232" t="str">
        <f>VLOOKUP(B20,EAS!A2:B1439,2,0)</f>
        <v>FUNDACION CASA HOGAR NUESTRO SUEÑOS</v>
      </c>
      <c r="C38" s="232"/>
      <c r="D38" s="232"/>
      <c r="E38" s="232"/>
      <c r="F38" s="232"/>
      <c r="G38" s="5"/>
      <c r="H38" s="124"/>
      <c r="I38" s="241" t="s">
        <v>7</v>
      </c>
      <c r="J38" s="241"/>
      <c r="K38" s="241"/>
      <c r="L38" s="241"/>
      <c r="M38" s="241"/>
      <c r="N38" s="241"/>
      <c r="O38" s="125"/>
    </row>
    <row r="39" spans="1:16" ht="42.9" customHeight="1" thickBot="1" x14ac:dyDescent="0.35">
      <c r="A39" s="10"/>
      <c r="B39" s="11"/>
      <c r="C39" s="11"/>
      <c r="D39" s="11"/>
      <c r="E39" s="11"/>
      <c r="F39" s="11"/>
      <c r="G39" s="11"/>
      <c r="H39" s="10"/>
      <c r="I39" s="227" t="s">
        <v>2728</v>
      </c>
      <c r="J39" s="227"/>
      <c r="K39" s="227"/>
      <c r="L39" s="227"/>
      <c r="M39" s="227"/>
      <c r="N39" s="227"/>
      <c r="O39" s="12"/>
    </row>
    <row r="40" spans="1:16" ht="15" thickBot="1" x14ac:dyDescent="0.35"/>
    <row r="41" spans="1:16" s="19" customFormat="1" ht="31.5" customHeight="1" thickBot="1" x14ac:dyDescent="0.35">
      <c r="A41" s="198" t="s">
        <v>3</v>
      </c>
      <c r="B41" s="199"/>
      <c r="C41" s="199"/>
      <c r="D41" s="199"/>
      <c r="E41" s="199"/>
      <c r="F41" s="199"/>
      <c r="G41" s="199"/>
      <c r="H41" s="199"/>
      <c r="I41" s="199"/>
      <c r="J41" s="199"/>
      <c r="K41" s="199"/>
      <c r="L41" s="199"/>
      <c r="M41" s="199"/>
      <c r="N41" s="199"/>
      <c r="O41" s="200"/>
      <c r="P41" s="76"/>
    </row>
    <row r="42" spans="1:16" ht="8.25" customHeight="1" thickBot="1" x14ac:dyDescent="0.35"/>
    <row r="43" spans="1:16" s="19" customFormat="1" ht="31.5" customHeight="1" thickBot="1" x14ac:dyDescent="0.35">
      <c r="A43" s="176" t="s">
        <v>4</v>
      </c>
      <c r="B43" s="177"/>
      <c r="C43" s="177"/>
      <c r="D43" s="177"/>
      <c r="E43" s="177"/>
      <c r="F43" s="177"/>
      <c r="G43" s="177"/>
      <c r="H43" s="177"/>
      <c r="I43" s="177"/>
      <c r="J43" s="177"/>
      <c r="K43" s="177"/>
      <c r="L43" s="177"/>
      <c r="M43" s="177"/>
      <c r="N43" s="177"/>
      <c r="O43" s="178"/>
      <c r="P43" s="76"/>
    </row>
    <row r="44" spans="1:16" ht="15" customHeight="1" x14ac:dyDescent="0.3">
      <c r="A44" s="179" t="s">
        <v>2655</v>
      </c>
      <c r="B44" s="180"/>
      <c r="C44" s="180"/>
      <c r="D44" s="180"/>
      <c r="E44" s="180"/>
      <c r="F44" s="180"/>
      <c r="G44" s="180"/>
      <c r="H44" s="180"/>
      <c r="I44" s="180"/>
      <c r="J44" s="180"/>
      <c r="K44" s="180"/>
      <c r="L44" s="180"/>
      <c r="M44" s="180"/>
      <c r="N44" s="180"/>
      <c r="O44" s="181"/>
    </row>
    <row r="45" spans="1:16" x14ac:dyDescent="0.3">
      <c r="A45" s="182"/>
      <c r="B45" s="183"/>
      <c r="C45" s="183"/>
      <c r="D45" s="183"/>
      <c r="E45" s="183"/>
      <c r="F45" s="183"/>
      <c r="G45" s="183"/>
      <c r="H45" s="183"/>
      <c r="I45" s="183"/>
      <c r="J45" s="183"/>
      <c r="K45" s="183"/>
      <c r="L45" s="183"/>
      <c r="M45" s="183"/>
      <c r="N45" s="183"/>
      <c r="O45" s="18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2729</v>
      </c>
      <c r="E70" s="137">
        <v>39965</v>
      </c>
      <c r="F70" s="137">
        <v>40115</v>
      </c>
      <c r="G70" s="151">
        <f t="shared" si="3"/>
        <v>5</v>
      </c>
      <c r="H70" s="114" t="s">
        <v>2736</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2737</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2730</v>
      </c>
      <c r="E72" s="137">
        <v>40196</v>
      </c>
      <c r="F72" s="137">
        <v>40543</v>
      </c>
      <c r="G72" s="151">
        <f t="shared" si="3"/>
        <v>11.566666666666666</v>
      </c>
      <c r="H72" s="114" t="s">
        <v>2737</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2731</v>
      </c>
      <c r="E73" s="137">
        <v>40954</v>
      </c>
      <c r="F73" s="137">
        <v>41090</v>
      </c>
      <c r="G73" s="151">
        <f t="shared" si="3"/>
        <v>4.5333333333333332</v>
      </c>
      <c r="H73" s="114" t="s">
        <v>2738</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2732</v>
      </c>
      <c r="C74" s="116" t="s">
        <v>31</v>
      </c>
      <c r="D74" s="113" t="s">
        <v>2733</v>
      </c>
      <c r="E74" s="137">
        <v>44155</v>
      </c>
      <c r="F74" s="137">
        <v>44169</v>
      </c>
      <c r="G74" s="151">
        <f t="shared" si="3"/>
        <v>0.46666666666666667</v>
      </c>
      <c r="H74" s="114" t="s">
        <v>2739</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2732</v>
      </c>
      <c r="C75" s="116" t="s">
        <v>31</v>
      </c>
      <c r="D75" s="113" t="s">
        <v>2734</v>
      </c>
      <c r="E75" s="137">
        <v>44126</v>
      </c>
      <c r="F75" s="137">
        <v>44145</v>
      </c>
      <c r="G75" s="151">
        <f t="shared" si="3"/>
        <v>0.6333333333333333</v>
      </c>
      <c r="H75" s="114" t="s">
        <v>2740</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2732</v>
      </c>
      <c r="C76" s="116" t="s">
        <v>31</v>
      </c>
      <c r="D76" s="113" t="s">
        <v>2735</v>
      </c>
      <c r="E76" s="137">
        <v>43987</v>
      </c>
      <c r="F76" s="137">
        <v>44017</v>
      </c>
      <c r="G76" s="151">
        <f t="shared" si="3"/>
        <v>1</v>
      </c>
      <c r="H76" s="114" t="s">
        <v>2741</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6" t="s">
        <v>2633</v>
      </c>
      <c r="B109" s="177"/>
      <c r="C109" s="177"/>
      <c r="D109" s="177"/>
      <c r="E109" s="177"/>
      <c r="F109" s="177"/>
      <c r="G109" s="177"/>
      <c r="H109" s="177"/>
      <c r="I109" s="177"/>
      <c r="J109" s="177"/>
      <c r="K109" s="177"/>
      <c r="L109" s="177"/>
      <c r="M109" s="177"/>
      <c r="N109" s="177"/>
      <c r="O109" s="178"/>
      <c r="P109" s="76"/>
    </row>
    <row r="110" spans="1:16" ht="15" customHeight="1" x14ac:dyDescent="0.3">
      <c r="A110" s="179" t="s">
        <v>2656</v>
      </c>
      <c r="B110" s="180"/>
      <c r="C110" s="180"/>
      <c r="D110" s="180"/>
      <c r="E110" s="180"/>
      <c r="F110" s="180"/>
      <c r="G110" s="180"/>
      <c r="H110" s="180"/>
      <c r="I110" s="180"/>
      <c r="J110" s="180"/>
      <c r="K110" s="180"/>
      <c r="L110" s="180"/>
      <c r="M110" s="180"/>
      <c r="N110" s="180"/>
      <c r="O110" s="181"/>
    </row>
    <row r="111" spans="1:16" ht="15" thickBot="1" x14ac:dyDescent="0.35">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5">
      <c r="I112" s="190" t="s">
        <v>9</v>
      </c>
      <c r="J112" s="191"/>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3">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09" t="s">
        <v>2643</v>
      </c>
      <c r="J167" s="210"/>
      <c r="K167" s="210"/>
      <c r="L167" s="210"/>
      <c r="M167" s="210"/>
      <c r="N167" s="210"/>
      <c r="O167" s="211"/>
      <c r="U167" s="51"/>
    </row>
    <row r="168" spans="1:28" x14ac:dyDescent="0.3">
      <c r="A168" s="9"/>
      <c r="B168" s="228" t="s">
        <v>2658</v>
      </c>
      <c r="C168" s="228"/>
      <c r="D168" s="228"/>
      <c r="E168" s="8"/>
      <c r="F168" s="5"/>
      <c r="H168" s="81" t="s">
        <v>2657</v>
      </c>
      <c r="I168" s="209"/>
      <c r="J168" s="210"/>
      <c r="K168" s="210"/>
      <c r="L168" s="210"/>
      <c r="M168" s="210"/>
      <c r="N168" s="210"/>
      <c r="O168" s="21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8" t="s">
        <v>2668</v>
      </c>
      <c r="B172" s="199"/>
      <c r="C172" s="199"/>
      <c r="D172" s="199"/>
      <c r="E172" s="199"/>
      <c r="F172" s="199"/>
      <c r="G172" s="199"/>
      <c r="H172" s="199"/>
      <c r="I172" s="199"/>
      <c r="J172" s="199"/>
      <c r="K172" s="199"/>
      <c r="L172" s="199"/>
      <c r="M172" s="199"/>
      <c r="N172" s="199"/>
      <c r="O172" s="200"/>
      <c r="P172" s="76"/>
    </row>
    <row r="173" spans="1:28" ht="15" customHeight="1" x14ac:dyDescent="0.3">
      <c r="A173" s="192" t="s">
        <v>2674</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9" t="s">
        <v>2669</v>
      </c>
      <c r="C176" s="219"/>
      <c r="D176" s="219"/>
      <c r="E176" s="219"/>
      <c r="F176" s="219"/>
      <c r="G176" s="219"/>
      <c r="H176" s="20"/>
      <c r="I176" s="172" t="s">
        <v>2675</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4" x14ac:dyDescent="0.3">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4" x14ac:dyDescent="0.3">
      <c r="A179" s="9"/>
      <c r="B179" s="185" t="s">
        <v>2669</v>
      </c>
      <c r="C179" s="185"/>
      <c r="D179" s="185"/>
      <c r="E179" s="162">
        <v>0.02</v>
      </c>
      <c r="F179" s="161">
        <v>0.05</v>
      </c>
      <c r="G179" s="156">
        <f>IF(F179&gt;0,SUM(E179+F179),"")</f>
        <v>7.0000000000000007E-2</v>
      </c>
      <c r="H179" s="5"/>
      <c r="I179" s="185" t="s">
        <v>2671</v>
      </c>
      <c r="J179" s="185"/>
      <c r="K179" s="185"/>
      <c r="L179" s="185"/>
      <c r="M179" s="163">
        <v>0.02</v>
      </c>
      <c r="O179" s="8"/>
      <c r="Q179" s="19"/>
      <c r="R179" s="150">
        <f>IF(M179&gt;0,SUM(L179+M179),"")</f>
        <v>0.02</v>
      </c>
      <c r="T179" s="19"/>
      <c r="U179" s="231" t="s">
        <v>1166</v>
      </c>
      <c r="V179" s="231"/>
      <c r="W179" s="231"/>
      <c r="X179" s="24">
        <v>0.02</v>
      </c>
      <c r="Y179" s="155"/>
      <c r="Z179" s="156" t="str">
        <f>IF(Y179&gt;0,SUM(E181+Y179),"")</f>
        <v/>
      </c>
      <c r="AA179" s="19"/>
      <c r="AB179" s="19"/>
    </row>
    <row r="180" spans="1:28" ht="23.4" hidden="1" x14ac:dyDescent="0.3">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4" hidden="1" x14ac:dyDescent="0.3">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4" hidden="1" x14ac:dyDescent="0.3">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112006111.00000001</v>
      </c>
      <c r="F185" s="92"/>
      <c r="G185" s="93"/>
      <c r="H185" s="88"/>
      <c r="I185" s="90" t="s">
        <v>2627</v>
      </c>
      <c r="J185" s="157">
        <f>+SUM(M179:M183)</f>
        <v>0.02</v>
      </c>
      <c r="K185" s="230" t="s">
        <v>2628</v>
      </c>
      <c r="L185" s="230"/>
      <c r="M185" s="94">
        <f>+J185*(SUM(K20:K35))</f>
        <v>32001746</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98" t="s">
        <v>18</v>
      </c>
      <c r="B188" s="199"/>
      <c r="C188" s="199"/>
      <c r="D188" s="199"/>
      <c r="E188" s="199"/>
      <c r="F188" s="199"/>
      <c r="G188" s="199"/>
      <c r="H188" s="199"/>
      <c r="I188" s="199"/>
      <c r="J188" s="199"/>
      <c r="K188" s="199"/>
      <c r="L188" s="199"/>
      <c r="M188" s="199"/>
      <c r="N188" s="199"/>
      <c r="O188" s="200"/>
      <c r="P188" s="76"/>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189" t="s">
        <v>2636</v>
      </c>
      <c r="C192" s="189"/>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8" t="s">
        <v>29</v>
      </c>
      <c r="B197" s="199"/>
      <c r="C197" s="199"/>
      <c r="D197" s="199"/>
      <c r="E197" s="199"/>
      <c r="F197" s="199"/>
      <c r="G197" s="199"/>
      <c r="H197" s="199"/>
      <c r="I197" s="199"/>
      <c r="J197" s="199"/>
      <c r="K197" s="199"/>
      <c r="L197" s="199"/>
      <c r="M197" s="199"/>
      <c r="N197" s="199"/>
      <c r="O197" s="200"/>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9" t="s">
        <v>2659</v>
      </c>
      <c r="C199" s="229"/>
      <c r="D199" s="229"/>
      <c r="E199" s="229"/>
      <c r="F199" s="229"/>
      <c r="G199" s="229"/>
      <c r="H199" s="229"/>
      <c r="I199" s="229"/>
      <c r="J199" s="229"/>
      <c r="K199" s="229"/>
      <c r="L199" s="229"/>
      <c r="M199" s="229"/>
      <c r="N199" s="229"/>
      <c r="O199" s="8"/>
    </row>
    <row r="200" spans="1:18" x14ac:dyDescent="0.3">
      <c r="A200" s="9"/>
      <c r="B200" s="186"/>
      <c r="C200" s="186"/>
      <c r="D200" s="186"/>
      <c r="E200" s="186"/>
      <c r="F200" s="186"/>
      <c r="G200" s="186"/>
      <c r="H200" s="186"/>
      <c r="I200" s="186"/>
      <c r="J200" s="186"/>
      <c r="K200" s="186"/>
      <c r="L200" s="186"/>
      <c r="M200" s="186"/>
      <c r="N200" s="186"/>
      <c r="O200" s="8"/>
    </row>
    <row r="201" spans="1:18" x14ac:dyDescent="0.3">
      <c r="A201" s="9"/>
      <c r="B201" s="187" t="s">
        <v>2648</v>
      </c>
      <c r="C201" s="188"/>
      <c r="D201" s="188"/>
      <c r="E201" s="188"/>
      <c r="F201" s="188"/>
      <c r="G201" s="188"/>
      <c r="H201" s="188"/>
      <c r="I201" s="188"/>
      <c r="J201" s="188"/>
      <c r="K201" s="188"/>
      <c r="L201" s="188"/>
      <c r="M201" s="188"/>
      <c r="N201" s="18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2020-12-28T04:06:35Z</cp:lastPrinted>
  <dcterms:created xsi:type="dcterms:W3CDTF">2020-10-14T21:57:42Z</dcterms:created>
  <dcterms:modified xsi:type="dcterms:W3CDTF">2020-12-28T04:06:39Z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