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 Lloro 879 Cupos _ 2021-27-10001030\"/>
    </mc:Choice>
  </mc:AlternateContent>
  <xr:revisionPtr revIDLastSave="0" documentId="13_ncr:1_{44BAF7FA-B9CF-4FA2-A4E2-21E7865C86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<sst xmlns="http://schemas.openxmlformats.org/spreadsheetml/2006/main" count="3292" uniqueCount="2743">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</sst>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628</v>
      </c>
      <c r="I15" s="32" t="s">
        <v>2624</v>
      </c>
      <c r="J15" s="108" t="s">
        <v>2626</v>
      </c>
      <c r="L15" s="220" t="s">
        <v>8</v>
      </c>
      <c r="M15" s="220"/>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239"/>
      <c r="I20" s="143" t="s">
        <v>628</v>
      </c>
      <c r="J20" s="144" t="s">
        <v>647</v>
      </c>
      <c r="K20" s="145">
        <v>3094572240</v>
      </c>
      <c r="L20" s="146"/>
      <c r="M20" s="146">
        <v>44561</v>
      </c>
      <c r="N20" s="129">
        <f>+(M20-L20)/30</f>
        <v>1485.3666666666666</v>
      </c>
      <c r="O20" s="132"/>
      <c r="U20" s="128"/>
      <c r="V20" s="105">
        <f ca="1">NOW()</f>
        <v>44192.522333680557</v>
      </c>
      <c r="W20" s="105">
        <f ca="1">NOW()</f>
        <v>44192.522333680557</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3"/>
      <c r="I37" s="124"/>
      <c r="J37" s="124"/>
      <c r="K37" s="124"/>
      <c r="L37" s="124"/>
      <c r="M37" s="124"/>
      <c r="N37" s="124"/>
      <c r="O37" s="125"/>
    </row>
    <row r="38" spans="1:16" ht="21" customHeight="1" x14ac:dyDescent="0.3">
      <c r="A38" s="9"/>
      <c r="B38" s="234" t="str">
        <f>VLOOKUP(B20,EAS!A2:B1439,2,0)</f>
        <v>FUNDACION CASA HOGAR NUESTRO SUEÑOS</v>
      </c>
      <c r="C38" s="234"/>
      <c r="D38" s="234"/>
      <c r="E38" s="234"/>
      <c r="F38" s="234"/>
      <c r="G38" s="5"/>
      <c r="H38" s="126"/>
      <c r="I38" s="243" t="s">
        <v>7</v>
      </c>
      <c r="J38" s="243"/>
      <c r="K38" s="243"/>
      <c r="L38" s="243"/>
      <c r="M38" s="243"/>
      <c r="N38" s="243"/>
      <c r="O38" s="127"/>
    </row>
    <row r="39" spans="1:16" ht="42.9" customHeight="1" thickBot="1" x14ac:dyDescent="0.35">
      <c r="A39" s="10"/>
      <c r="B39" s="11"/>
      <c r="C39" s="11"/>
      <c r="D39" s="11"/>
      <c r="E39" s="11"/>
      <c r="F39" s="11"/>
      <c r="G39" s="11"/>
      <c r="H39" s="10"/>
      <c r="I39" s="229" t="s">
        <v>2729</v>
      </c>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116" t="s">
        <v>2665</v>
      </c>
      <c r="C70" s="118" t="s">
        <v>31</v>
      </c>
      <c r="D70" s="115" t="s">
        <v>2731</v>
      </c>
      <c r="E70" s="139">
        <v>39965</v>
      </c>
      <c r="F70" s="139">
        <v>40115</v>
      </c>
      <c r="G70" s="153">
        <f t="shared" si="3"/>
        <v>5</v>
      </c>
      <c r="H70" s="116" t="s">
        <v>2737</v>
      </c>
      <c r="I70" s="115" t="s">
        <v>628</v>
      </c>
      <c r="J70" s="115" t="s">
        <v>630</v>
      </c>
      <c r="K70" s="117">
        <v>43235717</v>
      </c>
      <c r="L70" s="118" t="s">
        <v>1148</v>
      </c>
      <c r="M70" s="112">
        <v>1</v>
      </c>
      <c r="N70" s="118" t="s">
        <v>27</v>
      </c>
      <c r="O70" s="118" t="s">
        <v>1148</v>
      </c>
      <c r="P70" s="79"/>
    </row>
    <row r="71" spans="1:16" s="7" customFormat="1" ht="24.75" customHeight="1" outlineLevel="1" x14ac:dyDescent="0.3">
      <c r="A71" s="138">
        <v>24</v>
      </c>
      <c r="B71" s="116" t="s">
        <v>2665</v>
      </c>
      <c r="C71" s="118" t="s">
        <v>31</v>
      </c>
      <c r="D71" s="115" t="s">
        <v>2695</v>
      </c>
      <c r="E71" s="139">
        <v>40196</v>
      </c>
      <c r="F71" s="139">
        <v>40543</v>
      </c>
      <c r="G71" s="153">
        <f t="shared" si="3"/>
        <v>11.566666666666666</v>
      </c>
      <c r="H71" s="116" t="s">
        <v>2738</v>
      </c>
      <c r="I71" s="115" t="s">
        <v>628</v>
      </c>
      <c r="J71" s="115" t="s">
        <v>630</v>
      </c>
      <c r="K71" s="117">
        <v>37214492</v>
      </c>
      <c r="L71" s="118" t="s">
        <v>1148</v>
      </c>
      <c r="M71" s="112">
        <v>1</v>
      </c>
      <c r="N71" s="118" t="s">
        <v>27</v>
      </c>
      <c r="O71" s="118" t="s">
        <v>1148</v>
      </c>
      <c r="P71" s="79"/>
    </row>
    <row r="72" spans="1:16" s="7" customFormat="1" ht="24.75" customHeight="1" outlineLevel="1" x14ac:dyDescent="0.3">
      <c r="A72" s="138">
        <v>25</v>
      </c>
      <c r="B72" s="116" t="s">
        <v>2665</v>
      </c>
      <c r="C72" s="118" t="s">
        <v>31</v>
      </c>
      <c r="D72" s="115" t="s">
        <v>2732</v>
      </c>
      <c r="E72" s="139">
        <v>40196</v>
      </c>
      <c r="F72" s="139">
        <v>40543</v>
      </c>
      <c r="G72" s="153">
        <f t="shared" si="3"/>
        <v>11.566666666666666</v>
      </c>
      <c r="H72" s="116" t="s">
        <v>2738</v>
      </c>
      <c r="I72" s="115" t="s">
        <v>628</v>
      </c>
      <c r="J72" s="115" t="s">
        <v>630</v>
      </c>
      <c r="K72" s="117">
        <v>122955350</v>
      </c>
      <c r="L72" s="118" t="s">
        <v>1148</v>
      </c>
      <c r="M72" s="112">
        <v>1</v>
      </c>
      <c r="N72" s="118" t="s">
        <v>27</v>
      </c>
      <c r="O72" s="118" t="s">
        <v>1148</v>
      </c>
      <c r="P72" s="79"/>
    </row>
    <row r="73" spans="1:16" s="7" customFormat="1" ht="24.75" customHeight="1" outlineLevel="1" x14ac:dyDescent="0.3">
      <c r="A73" s="138">
        <v>26</v>
      </c>
      <c r="B73" s="116" t="s">
        <v>2665</v>
      </c>
      <c r="C73" s="118" t="s">
        <v>31</v>
      </c>
      <c r="D73" s="115" t="s">
        <v>2733</v>
      </c>
      <c r="E73" s="139">
        <v>40954</v>
      </c>
      <c r="F73" s="139">
        <v>41090</v>
      </c>
      <c r="G73" s="153">
        <f t="shared" si="3"/>
        <v>4.5333333333333332</v>
      </c>
      <c r="H73" s="116" t="s">
        <v>2739</v>
      </c>
      <c r="I73" s="115" t="s">
        <v>628</v>
      </c>
      <c r="J73" s="115" t="s">
        <v>630</v>
      </c>
      <c r="K73" s="117">
        <v>30748686</v>
      </c>
      <c r="L73" s="118" t="s">
        <v>1148</v>
      </c>
      <c r="M73" s="112">
        <v>1</v>
      </c>
      <c r="N73" s="118" t="s">
        <v>27</v>
      </c>
      <c r="O73" s="118" t="s">
        <v>1148</v>
      </c>
      <c r="P73" s="79"/>
    </row>
    <row r="74" spans="1:16" s="7" customFormat="1" ht="24.75" customHeight="1" outlineLevel="1" x14ac:dyDescent="0.3">
      <c r="A74" s="138">
        <v>27</v>
      </c>
      <c r="B74" s="116" t="s">
        <v>2730</v>
      </c>
      <c r="C74" s="118" t="s">
        <v>31</v>
      </c>
      <c r="D74" s="115" t="s">
        <v>2734</v>
      </c>
      <c r="E74" s="139">
        <v>44155</v>
      </c>
      <c r="F74" s="139">
        <v>44169</v>
      </c>
      <c r="G74" s="153">
        <f t="shared" si="3"/>
        <v>0.46666666666666667</v>
      </c>
      <c r="H74" s="116" t="s">
        <v>2740</v>
      </c>
      <c r="I74" s="115" t="s">
        <v>628</v>
      </c>
      <c r="J74" s="115" t="s">
        <v>658</v>
      </c>
      <c r="K74" s="117">
        <v>24500000</v>
      </c>
      <c r="L74" s="118" t="s">
        <v>1148</v>
      </c>
      <c r="M74" s="112">
        <v>1</v>
      </c>
      <c r="N74" s="118" t="s">
        <v>27</v>
      </c>
      <c r="O74" s="118" t="s">
        <v>1148</v>
      </c>
      <c r="P74" s="79"/>
    </row>
    <row r="75" spans="1:16" s="7" customFormat="1" ht="24.75" customHeight="1" outlineLevel="1" x14ac:dyDescent="0.3">
      <c r="A75" s="138">
        <v>28</v>
      </c>
      <c r="B75" s="116" t="s">
        <v>2730</v>
      </c>
      <c r="C75" s="118" t="s">
        <v>31</v>
      </c>
      <c r="D75" s="115" t="s">
        <v>2735</v>
      </c>
      <c r="E75" s="139">
        <v>44126</v>
      </c>
      <c r="F75" s="139">
        <v>44145</v>
      </c>
      <c r="G75" s="153">
        <f t="shared" si="3"/>
        <v>0.6333333333333333</v>
      </c>
      <c r="H75" s="116" t="s">
        <v>2741</v>
      </c>
      <c r="I75" s="115" t="s">
        <v>628</v>
      </c>
      <c r="J75" s="115" t="s">
        <v>658</v>
      </c>
      <c r="K75" s="117">
        <v>40000000</v>
      </c>
      <c r="L75" s="118" t="s">
        <v>1148</v>
      </c>
      <c r="M75" s="112">
        <v>1</v>
      </c>
      <c r="N75" s="118" t="s">
        <v>27</v>
      </c>
      <c r="O75" s="118" t="s">
        <v>1148</v>
      </c>
      <c r="P75" s="79"/>
    </row>
    <row r="76" spans="1:16" s="7" customFormat="1" ht="24.75" customHeight="1" outlineLevel="1" x14ac:dyDescent="0.3">
      <c r="A76" s="138">
        <v>29</v>
      </c>
      <c r="B76" s="116" t="s">
        <v>2730</v>
      </c>
      <c r="C76" s="118" t="s">
        <v>31</v>
      </c>
      <c r="D76" s="115" t="s">
        <v>2736</v>
      </c>
      <c r="E76" s="139">
        <v>43987</v>
      </c>
      <c r="F76" s="139">
        <v>44017</v>
      </c>
      <c r="G76" s="153">
        <f t="shared" si="3"/>
        <v>1</v>
      </c>
      <c r="H76" s="116" t="s">
        <v>2742</v>
      </c>
      <c r="I76" s="115" t="s">
        <v>628</v>
      </c>
      <c r="J76" s="115" t="s">
        <v>658</v>
      </c>
      <c r="K76" s="117">
        <v>30000000</v>
      </c>
      <c r="L76" s="118" t="s">
        <v>1148</v>
      </c>
      <c r="M76" s="112">
        <v>1</v>
      </c>
      <c r="N76" s="118" t="s">
        <v>27</v>
      </c>
      <c r="O76" s="118" t="s">
        <v>1148</v>
      </c>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4" x14ac:dyDescent="0.3">
      <c r="A179" s="9"/>
      <c r="B179" s="187" t="s">
        <v>2669</v>
      </c>
      <c r="C179" s="187"/>
      <c r="D179" s="187"/>
      <c r="E179" s="164">
        <v>0.02</v>
      </c>
      <c r="F179" s="163">
        <v>0.05</v>
      </c>
      <c r="G179" s="158">
        <f>IF(F179&gt;0,SUM(E179+F179),"")</f>
        <v>7.0000000000000007E-2</v>
      </c>
      <c r="H179" s="5"/>
      <c r="I179" s="187" t="s">
        <v>2671</v>
      </c>
      <c r="J179" s="187"/>
      <c r="K179" s="187"/>
      <c r="L179" s="187"/>
      <c r="M179" s="165">
        <v>0.02</v>
      </c>
      <c r="O179" s="8"/>
      <c r="Q179" s="19"/>
      <c r="R179" s="152">
        <f>IF(M179&gt;0,SUM(L179+M179),"")</f>
        <v>0.02</v>
      </c>
      <c r="T179" s="19"/>
      <c r="U179" s="233" t="s">
        <v>1166</v>
      </c>
      <c r="V179" s="233"/>
      <c r="W179" s="233"/>
      <c r="X179" s="24">
        <v>0.02</v>
      </c>
      <c r="Y179" s="157"/>
      <c r="Z179" s="158" t="str">
        <f>IF(Y179&gt;0,SUM(E181+Y179),"")</f>
        <v/>
      </c>
      <c r="AA179" s="19"/>
      <c r="AB179" s="19"/>
    </row>
    <row r="180" spans="1:28" ht="23.4" hidden="1" x14ac:dyDescent="0.3">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4" hidden="1" x14ac:dyDescent="0.3">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4" hidden="1" x14ac:dyDescent="0.3">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7.0000000000000007E-2</v>
      </c>
      <c r="D185" s="91" t="s">
        <v>2628</v>
      </c>
      <c r="E185" s="94">
        <f>+(C185*SUM(K20:K35))</f>
        <v>216620056.80000001</v>
      </c>
      <c r="F185" s="92"/>
      <c r="G185" s="93"/>
      <c r="H185" s="88"/>
      <c r="I185" s="90" t="s">
        <v>2627</v>
      </c>
      <c r="J185" s="159">
        <f>+SUM(M179:M183)</f>
        <v>0.02</v>
      </c>
      <c r="K185" s="232" t="s">
        <v>2628</v>
      </c>
      <c r="L185" s="232"/>
      <c r="M185" s="94">
        <f>+J185*(SUM(K20:K35))</f>
        <v>61891444.800000004</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191" t="s">
        <v>2636</v>
      </c>
      <c r="C192" s="191"/>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2020-12-23T13:10:38Z</cp:lastPrinted>
  <dcterms:created xsi:type="dcterms:W3CDTF">2020-10-14T21:57:42Z</dcterms:created>
  <dcterms:modified xsi:type="dcterms:W3CDTF">2020-12-27T17:32:36Z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