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OCUMENTOS GENERAL 2020\DOCUMENTOS PAULO FREIRE 2020\MANIFESTACION DE INTERES BOLIVAR DICIEMBRE 28 2020\22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<sst xmlns="http://schemas.openxmlformats.org/spreadsheetml/2006/main" count="3238" uniqueCount="2736">
  <si>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</si>
  <si>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</si>
  <si>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</si>
  <si>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</si>
  <si>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</si>
  <si>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</si>
  <si>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</si>
  <si>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</si>
  <si>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</si>
  <si>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</si>
  <si>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</si>
  <si>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</si>
  <si>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</si>
  <si>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</si>
  <si>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</si>
  <si>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</si>
  <si>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</si>
  <si>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</si>
  <si>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</si>
  <si>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</si>
  <si>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</si>
  <si>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</si>
  <si>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</si>
  <si>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</si>
  <si>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</si>
  <si>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</si>
  <si>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</si>
  <si>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</si>
  <si>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</si>
  <si>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</si>
  <si>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</si>
  <si>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</si>
  <si>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</si>
  <si>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</si>
  <si>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</si>
  <si>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</si>
  <si>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</si>
  <si>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</si>
  <si>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</si>
  <si>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</si>
  <si>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</si>
  <si>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</si>
  <si>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</si>
  <si>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</si>
  <si>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</si>
  <si>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</si>
  <si>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</si>
  <si>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</si>
  <si>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</si>
  <si>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</si>
  <si>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</si>
  <si>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</si>
  <si>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</si>
  <si>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</si>
  <si>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</si>
  <si>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</si>
  <si>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</si>
  <si>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</si>
  <si>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</si>
  <si>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</si>
  <si>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</si>
  <si>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</si>
  <si>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</si>
  <si>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</si>
  <si>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</si>
  <si>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</si>
  <si>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</si>
  <si>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</si>
  <si>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</si>
  <si>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</si>
  <si>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</si>
  <si>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</si>
  <si>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</si>
  <si>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</si>
  <si>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</si>
  <si>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</si>
  <si>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</si>
  <si>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</si>
  <si>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</si>
  <si>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</si>
  <si>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</si>
  <si>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</si>
  <si>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</si>
  <si>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</si>
  <si>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</si>
  <si>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</si>
  <si>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</si>
  <si>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</si>
  <si>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</si>
  <si>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</si>
  <si>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</si>
  <si>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</si>
  <si>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</si>
  <si>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</si>
  <si>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</si>
  <si>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</si>
  <si>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</si>
  <si>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</si>
  <si>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</si>
  <si>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</si>
  <si>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</si>
  <si>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</si>
  <si>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</si>
  <si>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</si>
  <si>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</si>
  <si>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</si>
  <si>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</si>
  <si>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</si>
  <si>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</si>
  <si>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</si>
  <si>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</si>
  <si>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</si>
  <si>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</si>
  <si>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</si>
  <si>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</si>
  <si>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</si>
  <si>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</si>
  <si>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</si>
  <si>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</si>
  <si>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</si>
  <si>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</si>
  <si>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</si>
  <si>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</si>
  <si>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</si>
  <si>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</si>
  <si>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</si>
  <si>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</si>
  <si>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</si>
  <si>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</si>
  <si>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</si>
  <si>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</si>
  <si>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</si>
  <si>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</si>
  <si>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</si>
  <si>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</si>
  <si>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</si>
  <si>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</si>
  <si>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</si>
  <si>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</si>
  <si>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</si>
  <si>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</si>
  <si>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</si>
  <si>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</si>
  <si>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</si>
  <si>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</si>
  <si>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</si>
  <si>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</si>
  <si>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</si>
  <si>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</si>
  <si>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</si>
  <si>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</si>
  <si>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</si>
  <si>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</si>
  <si>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</si>
  <si>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</si>
  <si>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</si>
  <si>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</si>
  <si>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</si>
  <si>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</si>
  <si>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</si>
  <si>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</si>
  <si>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</si>
  <si>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</si>
  <si>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</si>
  <si>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</si>
  <si>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</si>
  <si>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</si>
  <si>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</si>
  <si>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</si>
  <si>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</si>
  <si>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</si>
  <si>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</si>
  <si>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</si>
  <si>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</si>
  <si>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</si>
  <si>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</si>
  <si>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</si>
  <si>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</si>
  <si>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</si>
  <si>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</si>
  <si>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</si>
  <si>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</si>
  <si>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</si>
  <si>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</si>
  <si>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</si>
  <si>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</si>
  <si>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</si>
  <si>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</si>
  <si>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</si>
  <si>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</si>
  <si>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</si>
  <si>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</si>
  <si>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</si>
  <si>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</si>
  <si>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</si>
  <si>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</si>
  <si>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</si>
  <si>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</si>
  <si>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</si>
  <si>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</si>
  <si>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</si>
  <si>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</si>
  <si>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</si>
  <si>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</si>
  <si>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</si>
  <si>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</si>
  <si>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</si>
  <si>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</si>
  <si>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</si>
  <si>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</si>
  <si>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</si>
  <si>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</si>
  <si>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</si>
  <si>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</si>
  <si>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</si>
  <si>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</si>
  <si>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</si>
  <si>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</si>
  <si>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</si>
  <si>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</si>
  <si>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</si>
  <si>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</si>
  <si>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</si>
  <si>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</si>
  <si>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</si>
  <si>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</si>
  <si>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</si>
  <si>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</si>
  <si>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</si>
  <si>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</si>
  <si>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</si>
  <si>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</si>
  <si>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</si>
  <si>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</si>
  <si>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</si>
  <si>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</si>
  <si>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</si>
  <si>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</si>
  <si>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</si>
  <si>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</si>
  <si>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</si>
  <si>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</si>
  <si>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</si>
  <si>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</si>
  <si>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</si>
  <si>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</si>
  <si>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</si>
  <si>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</si>
  <si>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</si>
  <si>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</si>
  <si>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</si>
  <si>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</si>
  <si>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</si>
  <si>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</si>
  <si>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</si>
  <si>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</si>
  <si>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</si>
  <si>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</si>
  <si>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</si>
  <si>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</si>
  <si>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</si>
  <si>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</si>
  <si>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</si>
  <si>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</si>
  <si>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</si>
  <si>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</si>
  <si>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</si>
  <si>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</si>
  <si>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</si>
  <si>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</si>
  <si>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</si>
  <si>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</si>
  <si>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</si>
  <si>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</si>
  <si>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</si>
  <si>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</si>
  <si>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</si>
  <si>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</si>
  <si>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</si>
  <si>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</si>
  <si>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</si>
  <si>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</si>
  <si>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</si>
  <si>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</si>
  <si>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</si>
  <si>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</si>
  <si>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</si>
  <si>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</si>
  <si>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</si>
  <si>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</si>
  <si>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</si>
  <si>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</si>
  <si>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</si>
  <si>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</si>
  <si>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</si>
  <si>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</si>
  <si>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</si>
  <si>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</si>
  <si>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</si>
  <si>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</si>
  <si>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</si>
  <si>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</si>
  <si>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</si>
  <si>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</si>
  <si>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</si>
  <si>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</si>
  <si>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</si>
  <si>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</si>
  <si>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</si>
  <si>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</si>
  <si>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</si>
  <si>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</si>
  <si>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</si>
  <si>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</si>
  <si>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</si>
  <si>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</si>
  <si>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</si>
  <si>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</si>
  <si>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</si>
  <si>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</si>
  <si>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</si>
  <si>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</si>
  <si>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</si>
  <si>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</si>
  <si>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</si>
  <si>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</si>
  <si>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</si>
  <si>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</si>
  <si>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</si>
  <si>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</si>
  <si>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</si>
  <si>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</si>
  <si>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</si>
  <si>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</si>
  <si>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</si>
  <si>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</si>
  <si>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</si>
  <si>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</si>
  <si>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</si>
  <si>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</si>
  <si>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</si>
  <si>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</si>
  <si>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</si>
  <si>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</si>
  <si>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</si>
  <si>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</si>
  <si>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</si>
  <si>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</si>
  <si>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</si>
  <si>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</si>
  <si>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</si>
  <si>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</si>
  <si>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</si>
  <si>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</si>
  <si>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</si>
  <si>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</si>
  <si>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</si>
  <si>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</si>
  <si>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</si>
  <si>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</si>
  <si>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</si>
  <si>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</si>
  <si>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</si>
  <si>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</si>
  <si>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</si>
  <si>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</si>
  <si>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</si>
  <si>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</si>
  <si>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</si>
  <si>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</si>
  <si>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</si>
  <si>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</si>
  <si>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</si>
  <si>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</si>
  <si>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</si>
  <si>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</si>
  <si>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</si>
  <si>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</si>
  <si>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</si>
  <si>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</si>
  <si>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</si>
  <si>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</si>
  <si>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</si>
  <si>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</si>
  <si>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</si>
  <si>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</si>
  <si>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</si>
  <si>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</si>
  <si>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</si>
  <si>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</si>
  <si>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</si>
  <si>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</si>
  <si>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</si>
  <si>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</si>
  <si>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</si>
  <si>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</si>
  <si>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</si>
  <si>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</si>
  <si>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</si>
  <si>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</si>
  <si>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</si>
  <si>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</si>
  <si>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</si>
  <si>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</si>
  <si>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</si>
  <si>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</si>
  <si>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</si>
  <si>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</si>
  <si>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</si>
  <si>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</si>
  <si>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</si>
  <si>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</si>
  <si>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</si>
  <si>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</si>
  <si>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</si>
  <si>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</si>
  <si>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</si>
  <si>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</si>
  <si>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</si>
  <si>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</si>
  <si>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</si>
  <si>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</si>
  <si>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</si>
  <si>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</si>
  <si>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</si>
  <si>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</si>
  <si>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</si>
  <si>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</si>
  <si>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</si>
  <si>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</si>
  <si>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</si>
  <si>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</si>
  <si>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</si>
  <si>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</si>
  <si>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</si>
  <si>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</si>
  <si>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</si>
  <si>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</si>
  <si>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</si>
  <si>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</si>
  <si>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</si>
  <si>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</si>
  <si>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</si>
  <si>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</si>
  <si>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</si>
  <si>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</si>
  <si>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</si>
  <si>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</si>
  <si>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</si>
  <si>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</si>
  <si>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</si>
  <si>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</si>
  <si>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</si>
  <si>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</si>
  <si>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</si>
  <si>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</si>
  <si>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</si>
  <si>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</si>
  <si>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</si>
  <si>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</si>
  <si>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</si>
  <si>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</si>
  <si>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</si>
  <si>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</si>
  <si>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</si>
  <si>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</si>
  <si>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</si>
  <si>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</si>
  <si>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</si>
  <si>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</si>
  <si>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</si>
  <si>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</si>
  <si>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</si>
  <si>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</si>
  <si>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</si>
  <si>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</si>
  <si>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</si>
  <si>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</si>
  <si>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</si>
  <si>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</si>
  <si>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</si>
  <si>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</si>
  <si>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</si>
  <si>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</si>
  <si>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</si>
  <si>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</si>
  <si>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</si>
  <si>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</si>
  <si>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</si>
  <si>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</si>
  <si>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</si>
  <si>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</si>
  <si>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</si>
  <si>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</si>
  <si>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</si>
  <si>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</si>
  <si>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</si>
  <si>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</si>
  <si>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</si>
  <si>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</si>
  <si>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</si>
  <si>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</si>
  <si>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</si>
  <si>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</si>
  <si>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</si>
  <si>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</si>
  <si>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</si>
  <si>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</si>
  <si>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</si>
  <si>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</si>
  <si>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</si>
  <si>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</si>
  <si>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</si>
  <si>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</si>
  <si>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</si>
  <si>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</si>
  <si>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</si>
  <si>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</si>
  <si>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</si>
  <si>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</si>
  <si>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</si>
  <si>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</si>
  <si>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</si>
  <si>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</si>
  <si>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</si>
  <si>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</si>
  <si>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</si>
  <si>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</si>
  <si>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</si>
  <si>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</si>
  <si>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</si>
  <si>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</si>
  <si>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</si>
  <si>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</si>
  <si>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</si>
  <si>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</si>
  <si>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</si>
  <si>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</si>
  <si>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</si>
  <si>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</si>
  <si>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</si>
  <si>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</si>
  <si>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</si>
  <si>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</si>
  <si>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</si>
  <si>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</si>
  <si>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</si>
  <si>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</si>
  <si>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</si>
  <si>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</si>
  <si>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</si>
  <si>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</si>
  <si>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</si>
  <si>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</si>
  <si>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</si>
  <si>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</si>
  <si>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</si>
  <si>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</si>
  <si>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</si>
  <si>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</si>
  <si>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</si>
  <si>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</si>
  <si>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</si>
  <si>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</si>
  <si>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</si>
  <si>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</si>
  <si>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</si>
  <si>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</si>
  <si>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</si>
  <si>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</si>
  <si>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</si>
  <si>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</si>
  <si>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</si>
  <si>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</si>
  <si>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</si>
  <si>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</si>
  <si>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</si>
  <si>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</si>
  <si>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</si>
  <si>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</si>
  <si>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</si>
  <si>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</si>
  <si>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</si>
  <si>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</si>
  <si>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</si>
  <si>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</si>
  <si>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</si>
  <si>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</si>
  <si>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</si>
  <si>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</si>
  <si>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</si>
  <si>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</si>
  <si>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</si>
  <si>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</si>
  <si>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</si>
  <si>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</si>
  <si>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</si>
  <si>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</si>
  <si>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</si>
  <si>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</si>
  <si>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</si>
  <si>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</si>
  <si>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</si>
  <si>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</si>
  <si>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</si>
  <si>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</si>
  <si>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</si>
  <si>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</si>
  <si>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</si>
  <si>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</si>
  <si>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</si>
  <si>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</si>
  <si>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</si>
  <si>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</si>
  <si>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</si>
  <si>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</si>
  <si>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</si>
  <si>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</si>
  <si>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</si>
  <si>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</si>
  <si>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</si>
  <si>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</si>
  <si>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</si>
  <si>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</si>
  <si>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</si>
  <si>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</si>
  <si>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</si>
  <si>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</si>
  <si>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</si>
  <si>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</si>
  <si>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</si>
  <si>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</si>
  <si>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</si>
  <si>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</si>
  <si>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</si>
  <si>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</si>
  <si>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</si>
  <si>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</si>
  <si>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</si>
  <si>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</si>
  <si>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</si>
  <si>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</si>
  <si>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</si>
  <si>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</si>
  <si>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</si>
  <si>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</si>
  <si>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</si>
  <si>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</si>
  <si>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</si>
  <si>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</si>
  <si>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</si>
  <si>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</si>
  <si>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</si>
  <si>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</si>
  <si>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</si>
  <si>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</si>
  <si>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</si>
  <si>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</si>
  <si>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</si>
  <si>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</si>
  <si>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</si>
  <si>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</si>
  <si>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</si>
  <si>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</si>
  <si>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</si>
  <si>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</si>
  <si>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</si>
  <si>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</si>
  <si>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</si>
  <si>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</si>
  <si>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</si>
  <si>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</si>
  <si>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</si>
  <si>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</si>
  <si>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</si>
  <si>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</si>
  <si>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</si>
  <si>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</si>
  <si>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</si>
  <si>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</si>
  <si>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</si>
  <si>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</si>
  <si>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</si>
  <si>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</si>
  <si>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</si>
  <si>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</si>
  <si>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</si>
  <si>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</si>
  <si>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</si>
  <si>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</si>
  <si>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</si>
  <si>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</si>
  <si>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</si>
  <si>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</si>
  <si>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</si>
  <si>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</si>
  <si>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</si>
  <si>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</si>
  <si>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</si>
  <si>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</si>
  <si>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</si>
  <si>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</si>
  <si>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</si>
  <si>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</si>
  <si>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</si>
  <si>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</si>
  <si>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</si>
  <si>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</si>
  <si>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</si>
  <si>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</si>
  <si>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</si>
  <si>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</si>
  <si>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</si>
  <si>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</si>
  <si>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</si>
  <si>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</si>
  <si>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</si>
  <si>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</si>
  <si>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</si>
  <si>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</si>
  <si>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</si>
  <si>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</si>
  <si>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</si>
  <si>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</si>
  <si>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</si>
  <si>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</si>
  <si>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</si>
  <si>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</si>
  <si>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</si>
  <si>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</si>
  <si>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</si>
  <si>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</si>
  <si>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</si>
  <si>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</si>
  <si>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</si>
  <si>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</si>
  <si>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</si>
  <si>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</si>
  <si>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</si>
  <si>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</si>
  <si>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</si>
  <si>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</si>
  <si>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</si>
  <si>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</si>
  <si>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</si>
  <si>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</si>
  <si>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</si>
  <si>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</si>
  <si>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</si>
  <si>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</si>
  <si>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</si>
  <si>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</si>
  <si>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</si>
  <si>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</si>
  <si>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</si>
  <si>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</si>
  <si>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</si>
  <si>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</si>
  <si>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</si>
  <si>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</si>
  <si>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</si>
  <si>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</si>
  <si>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</si>
  <si>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</si>
  <si>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</si>
  <si>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</si>
  <si>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</si>
  <si>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</si>
  <si>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</si>
  <si>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</si>
  <si>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</si>
  <si>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</si>
  <si>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</si>
  <si>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</si>
  <si>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</si>
  <si>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</si>
  <si>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</si>
  <si>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</si>
  <si>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</si>
  <si>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</si>
  <si>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</si>
  <si>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</si>
  <si>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</si>
  <si>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</si>
  <si>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</si>
  <si>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</si>
  <si>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</si>
  <si>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</si>
  <si>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</si>
  <si>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</si>
  <si>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</si>
  <si>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</si>
  <si>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</si>
  <si>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</si>
  <si>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</si>
  <si>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</si>
  <si>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</si>
  <si>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</si>
  <si>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</si>
  <si>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</si>
  <si>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</si>
  <si>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</si>
  <si>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</si>
  <si>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</si>
  <si>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</si>
  <si>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</si>
  <si>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</si>
  <si>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</si>
  <si>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</si>
  <si>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</si>
  <si>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</si>
  <si>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</si>
  <si>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</si>
  <si>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</si>
  <si>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</si>
  <si>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</si>
  <si>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</si>
  <si>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</si>
  <si>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</si>
  <si>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</si>
  <si>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</si>
  <si>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</si>
  <si>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</si>
  <si>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</si>
  <si>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</si>
  <si>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</si>
  <si>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</si>
  <si>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</si>
  <si>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</si>
  <si>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</si>
  <si>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</si>
  <si>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</si>
  <si>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</si>
  <si>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</si>
  <si>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</si>
  <si>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</si>
  <si>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</si>
  <si>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</si>
  <si>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</si>
  <si>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</si>
  <si>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</si>
  <si>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</si>
  <si>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</si>
  <si>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</si>
  <si>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</si>
  <si>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</si>
  <si>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</si>
  <si>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</si>
  <si>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</si>
  <si>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</si>
  <si>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</si>
  <si>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</si>
  <si>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</si>
  <si>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</si>
  <si>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</si>
  <si>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</si>
  <si>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</si>
  <si>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</si>
  <si>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</si>
  <si>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</si>
  <si>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</si>
  <si>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</si>
  <si>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</si>
  <si>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</si>
  <si>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</si>
  <si>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</si>
  <si>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</si>
  <si>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</si>
  <si>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</si>
  <si>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</si>
  <si>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</si>
  <si>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</si>
  <si>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</si>
  <si>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</si>
  <si>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</si>
  <si>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</si>
  <si>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</si>
  <si>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</si>
  <si>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</si>
  <si>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</si>
  <si>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</si>
  <si>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</si>
  <si>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</si>
  <si>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</si>
  <si>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</si>
  <si>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</si>
  <si>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</si>
  <si>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</si>
  <si>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</si>
  <si>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</si>
  <si>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</si>
  <si>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</si>
  <si>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</si>
  <si>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</si>
  <si>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</si>
  <si>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</si>
  <si>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</si>
  <si>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</si>
  <si>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</si>
  <si>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</si>
  <si>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</si>
  <si>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</si>
  <si>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</si>
  <si>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</si>
  <si>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</si>
  <si>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</si>
  <si>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</si>
  <si>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</si>
  <si>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</si>
  <si>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</si>
  <si>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</si>
  <si>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</si>
  <si>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</si>
  <si>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</si>
  <si>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</si>
  <si>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</si>
  <si>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</si>
  <si>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</si>
  <si>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</si>
  <si>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</si>
  <si>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</si>
  <si>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</si>
  <si>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</si>
  <si>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</si>
  <si>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</si>
  <si>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</si>
  <si>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</si>
  <si>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</si>
  <si>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</si>
  <si>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</si>
  <si>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</si>
  <si>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</si>
  <si>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</si>
  <si>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</si>
  <si>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</si>
  <si>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</si>
  <si>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</si>
  <si>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</si>
  <si>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</si>
  <si>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</si>
  <si>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</si>
  <si>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</si>
  <si>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</si>
  <si>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</si>
  <si>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</si>
  <si>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</si>
  <si>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</si>
  <si>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</si>
  <si>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</si>
  <si>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</si>
  <si>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</si>
  <si>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</si>
  <si>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</si>
  <si>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</si>
  <si>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</si>
  <si>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</si>
  <si>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</si>
  <si>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</si>
  <si>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</si>
  <si>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</si>
  <si>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</si>
  <si>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</si>
  <si>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</si>
  <si>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</si>
  <si>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</si>
  <si>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</si>
  <si>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</si>
  <si>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</si>
  <si>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</si>
  <si>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</si>
  <si>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</si>
  <si>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</si>
  <si>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</si>
  <si>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</si>
  <si>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</si>
  <si>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</si>
  <si>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</si>
  <si>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</si>
  <si>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</si>
  <si>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</si>
  <si>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</si>
  <si>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</si>
  <si>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</si>
  <si>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</si>
  <si>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</si>
  <si>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</si>
  <si>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</si>
  <si>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</si>
  <si>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</si>
  <si>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</si>
  <si>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</si>
  <si>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</si>
  <si>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</si>
  <si>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</si>
  <si>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</si>
  <si>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</si>
  <si>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</si>
  <si>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</si>
  <si>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</si>
  <si>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</si>
  <si>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</si>
  <si>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</si>
  <si>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</si>
  <si>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</si>
  <si>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</si>
  <si>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</si>
  <si>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</si>
  <si>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</si>
  <si>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</si>
  <si>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</si>
  <si>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</si>
  <si>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</si>
  <si>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</si>
  <si>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</si>
  <si>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</si>
  <si>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</si>
  <si>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</si>
  <si>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</si>
  <si>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</si>
  <si>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</si>
  <si>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</si>
  <si>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</si>
  <si>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</si>
  <si>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</si>
  <si>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</si>
  <si>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</si>
  <si>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</si>
  <si>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</si>
  <si>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</si>
  <si>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</si>
  <si>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</si>
  <si>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</si>
  <si>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</si>
  <si>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</si>
  <si>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</si>
  <si>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</si>
  <si>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</si>
  <si>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</si>
  <si>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</si>
  <si>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</si>
  <si>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</si>
  <si>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</si>
  <si>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</si>
  <si>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</si>
  <si>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</si>
  <si>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</si>
  <si>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</si>
  <si>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</si>
  <si>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</si>
  <si>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</si>
  <si>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</si>
  <si>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</si>
  <si>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</si>
  <si>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</si>
  <si>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</si>
  <si>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</si>
  <si>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</si>
  <si>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</si>
  <si>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</si>
  <si>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</si>
  <si>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</si>
  <si>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</si>
  <si>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</si>
  <si>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</si>
  <si>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</si>
  <si>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</si>
  <si>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</si>
  <si>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</si>
  <si>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</si>
  <si>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</si>
  <si>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</si>
  <si>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</si>
  <si>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</si>
  <si>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</si>
  <si>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</si>
  <si>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</si>
  <si>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</si>
  <si>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</si>
  <si>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</si>
  <si>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</si>
  <si>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</si>
  <si>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</si>
  <si>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</si>
  <si>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</si>
  <si>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</si>
  <si>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</si>
  <si>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</si>
  <si>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</si>
  <si>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</si>
  <si>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</si>
  <si>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</si>
  <si>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</si>
  <si>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</si>
  <si>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</si>
  <si>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</si>
  <si>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</si>
  <si>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</si>
  <si>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</si>
  <si>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</si>
  <si>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</si>
  <si>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</si>
  <si>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</si>
  <si>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</si>
  <si>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</si>
  <si>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</si>
  <si>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</si>
  <si>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</si>
  <si>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</si>
  <si>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</si>
  <si>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</si>
  <si>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</si>
  <si>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</si>
  <si>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</si>
  <si>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</si>
  <si>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</si>
  <si>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</si>
  <si>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</si>
  <si>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</si>
  <si>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</si>
  <si>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</si>
  <si>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</si>
  <si>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</si>
  <si>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</si>
  <si>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</si>
  <si>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</si>
  <si>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</si>
  <si>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</si>
  <si>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</si>
  <si>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</si>
  <si>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</si>
  <si>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</si>
  <si>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</si>
  <si>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</si>
  <si>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</si>
  <si>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</si>
  <si>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</si>
  <si>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</si>
  <si>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</si>
  <si>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</si>
  <si>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</si>
  <si>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</si>
  <si>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</si>
  <si>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</si>
  <si>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</si>
  <si>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</si>
  <si>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</si>
  <si>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</si>
  <si>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</si>
  <si>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</si>
  <si>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</si>
  <si>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</si>
  <si>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</si>
  <si>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</si>
  <si>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</si>
  <si>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</si>
  <si>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</si>
  <si>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</si>
  <si>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</si>
  <si>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</si>
  <si>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</si>
  <si>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</si>
  <si>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</si>
  <si>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</si>
  <si>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</si>
  <si>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</si>
  <si>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</si>
  <si>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</si>
  <si>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</si>
  <si>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</si>
  <si>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</si>
  <si>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</si>
  <si>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</si>
  <si>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</si>
  <si>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</si>
  <si>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</si>
  <si>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</si>
  <si>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</si>
  <si>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</si>
  <si>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</si>
  <si>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</si>
  <si>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</si>
  <si>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</si>
  <si>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</si>
  <si>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</si>
  <si>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</si>
  <si>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</si>
  <si>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</si>
  <si>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</si>
  <si>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</si>
  <si>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</si>
  <si>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</si>
  <si>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</si>
  <si>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</si>
  <si>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</si>
  <si>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</si>
  <si>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</si>
  <si>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</si>
  <si>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</si>
  <si>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</si>
  <si>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</si>
  <si>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</si>
  <si>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</si>
  <si>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</si>
  <si>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</si>
  <si>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</si>
  <si>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</si>
  <si>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</si>
  <si>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</si>
  <si>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</si>
  <si>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</si>
  <si>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</si>
  <si>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</si>
  <si>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</si>
  <si>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</si>
  <si>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</si>
  <si>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</si>
  <si>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</si>
  <si>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</si>
  <si>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</si>
  <si>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</si>
  <si>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</si>
  <si>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</si>
  <si>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</si>
  <si>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</si>
  <si>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</si>
  <si>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</si>
  <si>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</si>
  <si>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</si>
  <si>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</si>
  <si>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</si>
  <si>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</si>
  <si>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</si>
  <si>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</si>
  <si>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</si>
  <si>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</si>
  <si>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</si>
  <si>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</si>
  <si>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</si>
  <si>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</si>
  <si>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</si>
  <si>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</si>
  <si>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</si>
  <si>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</si>
  <si>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</si>
  <si>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</si>
  <si>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</si>
  <si>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</si>
  <si>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</si>
  <si>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</si>
  <si>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</si>
  <si>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</si>
  <si>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</si>
  <si>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</si>
  <si>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</si>
  <si>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</si>
  <si>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</si>
  <si>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</si>
  <si>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</si>
  <si>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</si>
  <si>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</si>
  <si>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</si>
  <si>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</si>
  <si>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</si>
  <si>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</si>
  <si>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</si>
  <si>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</si>
  <si>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</si>
  <si>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</si>
  <si>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</si>
  <si>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</si>
  <si>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</si>
  <si>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</si>
  <si>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</si>
  <si>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</si>
  <si>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</si>
  <si>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</si>
  <si>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</si>
  <si>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</si>
  <si>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</si>
  <si>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</si>
  <si>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</si>
  <si>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</si>
  <si>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</si>
  <si>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</si>
  <si>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</si>
  <si>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</si>
  <si>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</si>
  <si>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</si>
  <si>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</si>
  <si>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</si>
  <si>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</si>
  <si>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</si>
  <si>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</si>
  <si>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</si>
  <si>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</si>
  <si>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</si>
  <si>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</si>
  <si>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</si>
  <si>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</si>
  <si>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</si>
  <si>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</si>
  <si>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</si>
  <si>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</si>
  <si>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</si>
  <si>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</si>
  <si>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</si>
  <si>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</si>
  <si>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</si>
  <si>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</si>
  <si>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</si>
  <si>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</si>
  <si>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</si>
  <si>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</si>
  <si>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</si>
  <si>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</si>
  <si>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</si>
  <si>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</si>
  <si>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</si>
  <si>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</si>
  <si>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</si>
  <si>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</si>
  <si>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</si>
  <si>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</si>
  <si>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</si>
  <si>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</si>
  <si>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</si>
  <si>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</si>
  <si>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</si>
  <si>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</si>
  <si>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</si>
  <si>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</si>
  <si>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</si>
  <si>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</si>
  <si>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</si>
  <si>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</si>
  <si>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</si>
  <si>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</si>
  <si>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</si>
  <si>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</si>
  <si>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</si>
  <si>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</si>
  <si>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</si>
  <si>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</si>
  <si>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</si>
  <si>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</si>
  <si>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</si>
  <si>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</si>
  <si>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</si>
  <si>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</si>
  <si>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</si>
  <si>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</si>
  <si>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</si>
  <si>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</si>
  <si>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</si>
  <si>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</si>
  <si>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</si>
  <si>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</si>
  <si>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</si>
  <si>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</si>
  <si>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</si>
  <si>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</si>
  <si>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</si>
  <si>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</si>
  <si>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</si>
  <si>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</si>
  <si>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</si>
  <si>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</si>
  <si>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</si>
  <si>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</si>
  <si>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</si>
  <si>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</si>
  <si>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</si>
  <si>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</si>
  <si>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</si>
  <si>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</si>
  <si>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</si>
  <si>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</si>
  <si>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</si>
  <si>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</si>
  <si>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</si>
  <si>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</si>
  <si>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</si>
  <si>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</si>
  <si>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</si>
  <si>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</si>
  <si>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</si>
  <si>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</si>
  <si>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</si>
  <si>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</si>
  <si>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</si>
  <si>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</si>
  <si>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</si>
  <si>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</si>
  <si>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</si>
  <si>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</si>
  <si>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</si>
  <si>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</si>
  <si>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</si>
  <si>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</si>
  <si>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</si>
  <si>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</si>
  <si>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</si>
  <si>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</si>
  <si>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</si>
  <si>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</si>
  <si>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</si>
  <si>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</si>
  <si>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</si>
  <si>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</si>
  <si>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</si>
  <si>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</si>
  <si>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</si>
  <si>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</si>
  <si>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</si>
  <si>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</si>
  <si>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</si>
  <si>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</si>
  <si>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</si>
  <si>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</si>
  <si>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</si>
  <si>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</si>
  <si>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</si>
  <si>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</si>
  <si>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</si>
  <si>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</si>
  <si>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</si>
  <si>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</si>
  <si>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</si>
  <si>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</si>
  <si>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</si>
  <si>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</si>
  <si>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</si>
  <si>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</si>
  <si>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</si>
  <si>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</si>
  <si>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</si>
  <si>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</si>
  <si>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</si>
  <si>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</si>
  <si>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</si>
  <si>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</si>
  <si>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</si>
  <si>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</si>
  <si>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</si>
  <si>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</si>
  <si>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</si>
  <si>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</si>
  <si>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</si>
  <si>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</si>
  <si>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</si>
  <si>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</si>
  <si>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</si>
  <si>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</si>
  <si>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</si>
  <si>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</si>
  <si>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</si>
  <si>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</si>
  <si>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</si>
  <si>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</si>
  <si>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</si>
  <si>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</si>
  <si>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</si>
  <si>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</si>
  <si>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</si>
  <si>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</si>
  <si>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</si>
  <si>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</si>
  <si>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</si>
  <si>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</si>
  <si>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</si>
  <si>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</si>
  <si>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</si>
  <si>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</si>
  <si>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</si>
  <si>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</si>
  <si>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</si>
  <si>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</si>
  <si>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</si>
  <si>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</si>
  <si>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</si>
  <si>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</si>
  <si>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</si>
  <si>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</si>
  <si>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</si>
  <si>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</si>
  <si>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</si>
  <si>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</si>
  <si>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</si>
  <si>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</si>
  <si>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</si>
  <si>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</si>
  <si>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</si>
  <si>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</si>
  <si>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</si>
  <si>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</si>
  <si>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</si>
  <si>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</si>
  <si>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</si>
  <si>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</si>
  <si>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</si>
  <si>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</si>
  <si>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</si>
  <si>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</si>
  <si>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</si>
  <si>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</si>
  <si>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</si>
  <si>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</si>
  <si>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</si>
  <si>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</si>
  <si>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</si>
  <si>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</si>
  <si>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</si>
  <si>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</si>
  <si>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</si>
  <si>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</si>
  <si>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</si>
  <si>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</si>
  <si>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</si>
  <si>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</si>
  <si>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</si>
  <si>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</si>
  <si>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</si>
  <si>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</si>
  <si>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</si>
  <si>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</si>
  <si>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</si>
  <si>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</si>
  <si>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</si>
  <si>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</si>
  <si>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</si>
  <si>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</si>
  <si>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</si>
  <si>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</si>
  <si>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</si>
  <si>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</si>
  <si>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</si>
  <si>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</si>
  <si>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</si>
  <si>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</si>
  <si>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</si>
  <si>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</si>
  <si>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</si>
  <si>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</si>
  <si>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</si>
  <si>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</si>
  <si>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</si>
  <si>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</si>
  <si>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</si>
  <si>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</si>
  <si>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</si>
  <si>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</si>
  <si>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</si>
  <si>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</si>
  <si>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</si>
  <si>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</si>
  <si>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</si>
  <si>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</si>
  <si>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</si>
  <si>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</si>
  <si>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</si>
  <si>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</si>
  <si>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</si>
  <si>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</si>
  <si>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</si>
  <si>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</si>
  <si>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</si>
  <si>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</si>
  <si>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</si>
  <si>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</si>
  <si>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</si>
  <si>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</si>
  <si>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</si>
  <si>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</si>
  <si>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</si>
  <si>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</si>
  <si>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</si>
  <si>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</si>
  <si>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</si>
  <si>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</si>
  <si>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</si>
  <si>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</si>
  <si>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</si>
  <si>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</si>
  <si>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</si>
  <si>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</si>
  <si>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</si>
  <si>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</si>
  <si>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</si>
  <si>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</si>
  <si>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</si>
  <si>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</si>
  <si>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</si>
  <si>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</si>
  <si>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</si>
  <si>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</si>
  <si>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</si>
  <si>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</si>
  <si>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</si>
  <si>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</si>
  <si>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</si>
  <si>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</si>
  <si>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</si>
  <si>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</si>
  <si>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</si>
  <si>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</si>
  <si>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</si>
  <si>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</si>
  <si>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</si>
  <si>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</si>
  <si>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</si>
  <si>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</si>
  <si>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</si>
  <si>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</si>
  <si>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</si>
  <si>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</si>
  <si>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</si>
  <si>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</si>
  <si>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</si>
  <si>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</si>
  <si>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</si>
  <si>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</si>
  <si>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</si>
  <si>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</si>
  <si>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</si>
  <si>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</si>
  <si>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</si>
  <si>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</si>
  <si>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</si>
  <si>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</si>
  <si>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</si>
  <si>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</si>
  <si>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</si>
  <si>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</si>
  <si>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</si>
  <si>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</si>
  <si>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</si>
  <si>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</si>
  <si>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</si>
  <si>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</si>
  <si>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</si>
  <si>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</si>
  <si>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</si>
  <si>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</si>
  <si>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</si>
  <si>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</si>
  <si>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</si>
  <si>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</si>
  <si>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</si>
  <si>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</si>
  <si>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</si>
  <si>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</si>
  <si>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</si>
  <si>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</si>
  <si>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</si>
  <si>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</si>
  <si>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</si>
  <si>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</si>
  <si>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</si>
  <si>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</si>
  <si>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</si>
  <si>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</si>
  <si>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</si>
  <si>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</si>
  <si>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</si>
  <si>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</si>
  <si>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</si>
  <si>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</si>
  <si>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</si>
  <si>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</si>
  <si>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</si>
  <si>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</si>
  <si>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</si>
  <si>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</si>
  <si>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</si>
  <si>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</si>
  <si>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</si>
  <si>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</si>
  <si>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</si>
  <si>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</si>
  <si>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</si>
  <si>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</si>
  <si>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</si>
  <si>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</si>
  <si>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</si>
  <si>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</si>
  <si>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</si>
  <si>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</si>
  <si>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</si>
  <si>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</si>
  <si>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</si>
  <si>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</si>
  <si>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</si>
  <si>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</si>
  <si>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</si>
  <si>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</si>
  <si>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</si>
  <si>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</si>
  <si>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</si>
  <si>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</si>
  <si>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</si>
  <si>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</si>
  <si>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</si>
  <si>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</si>
  <si>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</si>
  <si>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</si>
  <si>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</si>
  <si>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</si>
  <si>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</si>
  <si>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</si>
  <si>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</si>
  <si>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</si>
  <si>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</si>
  <si>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</si>
  <si>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</si>
  <si>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</si>
  <si>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</si>
  <si>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</si>
  <si>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</si>
  <si>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</si>
  <si>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</si>
  <si>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</si>
  <si>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</si>
  <si>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</si>
  <si>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</si>
  <si>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</si>
  <si>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</si>
  <si>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</si>
  <si>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</si>
  <si>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</si>
  <si>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</si>
  <si>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</si>
  <si>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</si>
  <si>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</si>
  <si>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</si>
  <si>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</si>
  <si>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</si>
  <si>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</si>
  <si>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</si>
  <si>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</si>
  <si>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</si>
  <si>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</si>
  <si>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</si>
  <si>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</si>
  <si>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</si>
  <si>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</si>
  <si>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</si>
  <si>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</si>
  <si>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</si>
  <si>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</si>
  <si>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</si>
  <si>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</si>
  <si>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</si>
  <si>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</si>
  <si>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</si>
  <si>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</si>
  <si>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</si>
  <si>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</si>
  <si>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</si>
  <si>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</si>
  <si>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</si>
  <si>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</si>
  <si>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</si>
  <si>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</si>
  <si>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</si>
  <si>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</si>
  <si>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</si>
  <si>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</si>
  <si>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</si>
  <si>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</si>
  <si>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</si>
  <si>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</si>
  <si>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</si>
  <si>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</si>
  <si>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</si>
  <si>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</si>
  <si>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</si>
  <si>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</si>
  <si>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</si>
  <si>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</si>
  <si>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</si>
  <si>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</si>
  <si>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</si>
  <si>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</si>
  <si>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</si>
  <si>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</si>
  <si>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</si>
  <si>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</si>
  <si>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</si>
  <si>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</si>
  <si>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</si>
  <si>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</si>
  <si>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</si>
  <si>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</si>
  <si>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</si>
  <si>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</si>
  <si>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</si>
  <si>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</si>
  <si>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</si>
  <si>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</si>
  <si>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</si>
  <si>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</si>
  <si>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</si>
  <si>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</si>
  <si>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</si>
  <si>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</si>
  <si>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</si>
  <si>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</si>
  <si>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</si>
  <si>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</si>
  <si>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</si>
  <si>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</si>
  <si>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</si>
  <si>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</si>
  <si>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</si>
  <si>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</si>
  <si>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</si>
  <si>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</si>
  <si>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</si>
  <si>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</si>
  <si>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</si>
  <si>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</si>
  <si>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</si>
  <si>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</si>
  <si>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</si>
  <si>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</si>
  <si>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</si>
  <si>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</si>
  <si>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</si>
  <si>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</si>
  <si>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</si>
  <si>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</si>
  <si>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</si>
  <si>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</si>
  <si>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</si>
  <si>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</si>
  <si>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</si>
  <si>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</si>
  <si>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</si>
  <si>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</si>
  <si>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</si>
  <si>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</si>
  <si>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</si>
  <si>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</si>
  <si>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</si>
  <si>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</si>
  <si>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</si>
  <si>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</si>
  <si>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</si>
  <si>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</si>
  <si>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</si>
  <si>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</si>
  <si>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</si>
  <si>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</si>
  <si>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</si>
  <si>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</si>
  <si>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</si>
  <si>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</si>
  <si>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</si>
  <si>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</si>
  <si>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</si>
  <si>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</si>
  <si>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</si>
  <si>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</si>
  <si>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</si>
  <si>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</si>
  <si>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</si>
  <si>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</si>
  <si>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</si>
  <si>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</si>
  <si>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</si>
  <si>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</si>
  <si>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</si>
  <si>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</si>
  <si>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</si>
  <si>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</si>
  <si>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</si>
  <si>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</si>
  <si>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</si>
  <si>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</si>
  <si>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</si>
  <si>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</si>
  <si>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</si>
  <si>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</si>
  <si>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</si>
  <si>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</si>
  <si>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</si>
  <si>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</si>
  <si>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</si>
  <si>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</si>
  <si>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</si>
  <si>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</si>
  <si>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</si>
  <si>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</si>
  <si>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</si>
  <si>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</si>
  <si>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</si>
  <si>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</si>
  <si>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</si>
  <si>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</si>
  <si>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</si>
  <si>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</si>
  <si>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</si>
  <si>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</si>
  <si>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</si>
  <si>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</si>
  <si>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</si>
  <si>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</si>
  <si>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</si>
  <si>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</si>
  <si>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</si>
  <si>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</si>
  <si>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</si>
  <si>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</si>
  <si>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</si>
  <si>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</si>
  <si>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</si>
  <si>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</si>
  <si>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</si>
  <si>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</si>
  <si>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</si>
  <si>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</si>
  <si>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</si>
  <si>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</si>
  <si>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</si>
  <si>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</si>
  <si>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</si>
  <si>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</si>
  <si>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</si>
  <si>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</si>
  <si>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</si>
  <si>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</si>
  <si>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</si>
  <si>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</si>
  <si>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</si>
  <si>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</si>
  <si>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</si>
  <si>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</si>
  <si>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</si>
  <si>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</si>
  <si>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</si>
  <si>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</si>
  <si>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</si>
  <si>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</si>
  <si>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</si>
  <si>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</si>
  <si>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</si>
  <si>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</si>
  <si>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</si>
  <si>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</si>
  <si>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</si>
  <si>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</si>
  <si>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</si>
  <si>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</si>
  <si>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</si>
  <si>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</si>
  <si>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</si>
  <si>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</si>
  <si>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</si>
  <si>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</si>
  <si>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</si>
  <si>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</si>
  <si>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</si>
  <si>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</si>
  <si>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</si>
  <si>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</si>
  <si>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</si>
  <si>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</si>
  <si>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</si>
  <si>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</si>
  <si>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</si>
  <si>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</si>
  <si>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</si>
  <si>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</si>
  <si>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</si>
  <si>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</si>
  <si>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</si>
  <si>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</si>
  <si>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</si>
  <si>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</si>
  <si>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</si>
  <si>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</si>
  <si>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</si>
  <si>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</si>
  <si>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</si>
  <si>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</si>
  <si>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</si>
  <si>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</si>
  <si>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</si>
  <si>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</si>
  <si>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</si>
  <si>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</si>
  <si>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</si>
  <si>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</si>
  <si>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</si>
  <si>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</si>
  <si>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</si>
  <si>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</si>
  <si>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</si>
  <si>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</si>
  <si>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</si>
  <si>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</si>
  <si>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</si>
  <si>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</si>
  <si>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</si>
  <si>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</si>
  <si>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</si>
  <si>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</si>
  <si>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</si>
  <si>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</si>
  <si>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</si>
  <si>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</si>
  <si>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</si>
  <si>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</si>
  <si>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</si>
  <si>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</si>
  <si>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</si>
  <si>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</si>
  <si>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</si>
  <si>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</si>
  <si>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</si>
  <si>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</si>
  <si>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</si>
  <si>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</si>
  <si>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</si>
  <si>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</si>
  <si>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</si>
  <si>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</si>
  <si>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</si>
  <si>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</si>
  <si>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</si>
  <si>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</si>
  <si>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</si>
  <si>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</si>
  <si>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</si>
  <si>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</si>
  <si>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</si>
  <si>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</si>
  <si>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</si>
  <si>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</si>
  <si>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</si>
  <si>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</si>
  <si>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</si>
  <si>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</si>
  <si>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</si>
  <si>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</si>
  <si>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</si>
  <si>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</si>
  <si>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</si>
  <si>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</si>
  <si>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</si>
  <si>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</si>
  <si>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</si>
  <si>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</si>
  <si>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</si>
  <si>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</si>
  <si>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</si>
  <si>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</si>
  <si>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</si>
  <si>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</si>
  <si>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</si>
  <si>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</si>
  <si>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</si>
  <si>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</si>
  <si>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</si>
  <si>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</si>
  <si>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</si>
  <si>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</si>
  <si>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</si>
  <si>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</si>
  <si>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</si>
  <si>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</si>
  <si>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</si>
  <si>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</si>
  <si>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</si>
  <si>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</si>
  <si>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</si>
  <si>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</si>
  <si>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</si>
  <si>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</si>
  <si>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</si>
  <si>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</si>
  <si>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</si>
  <si>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</si>
  <si>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</si>
  <si>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</si>
  <si>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</si>
  <si>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</si>
  <si>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</si>
  <si>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</si>
  <si>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</si>
  <si>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</si>
  <si>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</si>
  <si>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</si>
  <si>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</si>
  <si>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</si>
  <si>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</si>
  <si>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</si>
  <si>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</si>
  <si>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</si>
  <si>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</si>
  <si>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</si>
  <si>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</si>
  <si>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</si>
  <si>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</si>
  <si>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</si>
  <si>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</si>
  <si>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</si>
  <si>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</si>
  <si>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</si>
  <si>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</si>
  <si>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</si>
  <si>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</si>
  <si>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</si>
  <si>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</si>
  <si>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</si>
  <si>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</si>
  <si>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</si>
  <si>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</si>
  <si>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</si>
  <si>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</si>
  <si>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</si>
  <si>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</si>
  <si>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</si>
  <si>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</si>
  <si>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</si>
  <si>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</si>
  <si>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</si>
  <si>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</si>
  <si>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</si>
  <si>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</si>
  <si>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</si>
  <si>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</si>
  <si>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</si>
  <si>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</si>
  <si>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</si>
  <si>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</si>
  <si>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</si>
  <si>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</si>
  <si>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</si>
  <si>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</si>
  <si>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</si>
  <si>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</si>
  <si>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</si>
  <si>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</si>
  <si>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</si>
  <si>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</si>
  <si>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</si>
  <si>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</si>
  <si>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</si>
  <si>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</si>
  <si>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</si>
  <si>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</si>
  <si>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</si>
  <si>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</si>
  <si>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</si>
  <si>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</si>
  <si>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</si>
  <si>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</si>
  <si>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</si>
  <si>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</si>
  <si>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</si>
  <si>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</si>
  <si>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</si>
  <si>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</si>
  <si>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</si>
  <si>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</si>
  <si>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</si>
  <si>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</si>
  <si>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</si>
  <si>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</si>
  <si>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</si>
  <si>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</si>
  <si>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</si>
  <si>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</si>
  <si>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</si>
  <si>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</si>
  <si>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</si>
  <si>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</si>
  <si>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</si>
  <si>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</si>
  <si>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</si>
  <si>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</si>
  <si>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</si>
  <si>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</si>
  <si>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</si>
  <si>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</si>
  <si>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</si>
  <si>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</si>
  <si>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</si>
  <si>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</si>
  <si>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</si>
  <si>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</si>
  <si>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</si>
  <si>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</si>
  <si>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</si>
  <si>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</si>
  <si>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</si>
  <si>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</si>
  <si>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</si>
  <si>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</si>
  <si>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</si>
  <si>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</si>
  <si>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</si>
  <si>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</si>
  <si>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</si>
  <si>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</si>
  <si>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</si>
  <si>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</si>
  <si>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</si>
  <si>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</si>
  <si>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</si>
  <si>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</si>
  <si>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</si>
  <si>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</si>
  <si>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</si>
  <si>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</si>
  <si>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</si>
  <si>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</si>
  <si>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</si>
  <si>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</si>
  <si>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</si>
  <si>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</si>
  <si>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</si>
  <si>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</si>
  <si>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</si>
  <si>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</si>
  <si>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</si>
  <si>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</si>
  <si>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</si>
  <si>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</si>
  <si>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</si>
  <si>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</si>
  <si>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</si>
  <si>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</si>
  <si>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</si>
  <si>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</si>
  <si>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</si>
  <si>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</si>
  <si>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</si>
  <si>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</si>
  <si>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</si>
  <si>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</si>
  <si>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</si>
  <si>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</si>
  <si>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</si>
  <si>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</si>
  <si>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</si>
  <si>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</si>
  <si>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</si>
  <si>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</si>
  <si>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</si>
  <si>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</si>
  <si>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</si>
  <si>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</si>
  <si>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</si>
  <si>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</si>
  <si>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</si>
  <si>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</si>
  <si>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</si>
  <si>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</si>
  <si>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</si>
  <si>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</si>
  <si>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</si>
  <si>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</si>
  <si>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</si>
  <si>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</si>
  <si>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</si>
  <si>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</si>
  <si>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</si>
  <si>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</si>
  <si>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</si>
  <si>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</si>
  <si>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</si>
  <si>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</si>
  <si>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</si>
  <si>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</si>
  <si>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</si>
  <si>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</si>
  <si>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</si>
  <si>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</si>
  <si>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</si>
  <si>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</si>
  <si>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</si>
  <si>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</si>
  <si>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</si>
  <si>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</si>
  <si>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</si>
  <si>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</si>
  <si>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</si>
  <si>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</si>
  <si>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</si>
  <si>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</si>
  <si>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</si>
  <si>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</si>
  <si>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</si>
  <si>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</si>
  <si>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</si>
  <si>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</si>
  <si>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</si>
  <si>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</si>
  <si>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</si>
  <si>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</si>
  <si>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</si>
  <si>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</si>
  <si>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</si>
  <si>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</si>
  <si>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</si>
  <si>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</si>
  <si>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</si>
  <si>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</si>
  <si>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</si>
  <si>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</si>
  <si>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</si>
  <si>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</si>
  <si>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</si>
  <si>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</si>
  <si>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</si>
  <si>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</si>
  <si>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</si>
  <si>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</si>
  <si>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</si>
  <si>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</si>
  <si>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</si>
  <si>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</si>
  <si>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</si>
  <si>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</si>
  <si>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</si>
  <si>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</si>
  <si>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</si>
  <si>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</si>
  <si>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</si>
  <si>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</si>
  <si>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</si>
  <si>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</si>
  <si>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</si>
  <si>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</si>
  <si>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</si>
  <si>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</si>
  <si>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</si>
  <si>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</si>
  <si>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</si>
  <si>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</si>
  <si>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</si>
  <si>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</si>
  <si>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</si>
  <si>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</si>
  <si>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</si>
  <si>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</si>
  <si>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</si>
  <si>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</si>
  <si>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</si>
  <si>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</si>
  <si>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</si>
  <si>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</si>
  <si>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</si>
  <si>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</si>
  <si>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</si>
  <si>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</si>
  <si>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</si>
  <si>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</si>
  <si>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</si>
  <si>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</si>
  <si>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</si>
  <si>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</si>
  <si>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</si>
  <si>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</si>
  <si>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</si>
  <si>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</si>
  <si>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</si>
  <si>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</si>
  <si>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</si>
  <si>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</si>
  <si>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</si>
  <si>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</si>
  <si>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</si>
  <si>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</si>
  <si>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</si>
  <si>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</si>
  <si>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</si>
  <si>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</si>
  <si>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</si>
  <si>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</si>
  <si>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</si>
  <si>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</si>
  <si>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</si>
  <si>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</si>
  <si>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</si>
  <si>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</si>
  <si>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</si>
  <si>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</si>
  <si>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</si>
  <si>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</si>
  <si>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</si>
  <si>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</si>
  <si>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</si>
  <si>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</si>
  <si>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</si>
  <si>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</si>
  <si>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</si>
  <si>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</si>
  <si>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</si>
  <si>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</si>
  <si>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</si>
  <si>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</si>
  <si>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</si>
  <si>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</si>
  <si>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</si>
  <si>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</si>
  <si>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</si>
  <si>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</si>
  <si>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</si>
  <si>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</si>
  <si>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</si>
  <si>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</si>
  <si>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</si>
  <si>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</si>
  <si>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</si>
  <si>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</si>
  <si>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</si>
  <si>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</si>
  <si>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</si>
  <si>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</si>
  <si>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</si>
  <si>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</si>
  <si>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</si>
  <si>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</si>
  <si>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</si>
  <si>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</si>
  <si>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</si>
  <si>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</si>
  <si>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</si>
  <si>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</si>
  <si>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</si>
  <si>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</si>
  <si>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</si>
  <si>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</si>
  <si>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</si>
  <si>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</si>
  <si>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</si>
  <si>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</si>
  <si>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</si>
  <si>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</si>
  <si>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</si>
  <si>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</si>
  <si>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</si>
  <si>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</si>
  <si>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</si>
  <si>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</si>
  <si>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</si>
  <si>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</si>
  <si>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</si>
  <si>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</si>
  <si>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</si>
  <si>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</si>
  <si>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</si>
  <si>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</si>
  <si>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</si>
  <si>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</si>
  <si>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</si>
  <si>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</si>
  <si>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</si>
  <si>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</si>
  <si>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</si>
  <si>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</si>
  <si>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</si>
  <si>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</si>
  <si>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</si>
  <si>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</si>
  <si>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</si>
  <si>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</si>
  <si>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</si>
  <si>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</si>
  <si>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</si>
  <si>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</si>
  <si>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</si>
  <si>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</si>
  <si>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</si>
  <si>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</si>
  <si>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</si>
  <si>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</si>
  <si>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</si>
  <si>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</si>
  <si>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</si>
  <si>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</si>
  <si>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</si>
  <si>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</si>
  <si>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</si>
  <si>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</si>
  <si>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</si>
  <si>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</si>
  <si>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</si>
  <si>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</si>
  <si>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</si>
  <si>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</si>
  <si>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</si>
  <si>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</si>
  <si>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</si>
  <si>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</si>
  <si>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</si>
  <si>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</si>
  <si>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</si>
  <si>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</si>
  <si>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</si>
  <si>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</si>
  <si>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</si>
  <si>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</si>
  <si>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</si>
  <si>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</si>
  <si>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</si>
  <si>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</si>
  <si>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</si>
  <si>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</si>
  <si>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</si>
  <si>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</si>
  <si>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</si>
  <si>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</si>
  <si>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</si>
  <si>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</si>
  <si>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</si>
  <si>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</si>
  <si>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</si>
  <si>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</si>
  <si>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</si>
  <si>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</si>
  <si>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</si>
  <si>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</si>
  <si>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</si>
  <si>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</si>
  <si>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</si>
  <si>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</si>
  <si>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</si>
  <si>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</si>
  <si>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</si>
  <si>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</si>
  <si>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</si>
  <si>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</si>
  <si>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</si>
  <si>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</si>
  <si>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</si>
  <si>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</si>
  <si>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</si>
  <si>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</si>
  <si>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</si>
  <si>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</si>
  <si>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</si>
  <si>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</si>
  <si>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</si>
  <si>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</si>
  <si>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</si>
  <si>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</si>
  <si>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</si>
  <si>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</si>
  <si>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</si>
  <si>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</si>
  <si>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</si>
  <si>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</si>
  <si>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</si>
  <si>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</si>
  <si>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</si>
  <si>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</si>
  <si>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</si>
  <si>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</si>
  <si>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</si>
  <si>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</si>
  <si>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</si>
  <si>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</si>
  <si>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</si>
  <si>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</si>
  <si>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</si>
  <si>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</si>
  <si>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</si>
  <si>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</si>
  <si>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</si>
  <si>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</si>
  <si>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</si>
  <si>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</si>
  <si>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</si>
  <si>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</si>
  <si>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</si>
  <si>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</si>
  <si>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</si>
  <si>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</si>
  <si>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</si>
  <si>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</si>
  <si>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</si>
  <si>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</si>
  <si>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</si>
  <si>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</si>
  <si>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</si>
  <si>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</si>
  <si>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</si>
  <si>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</si>
  <si>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</si>
  <si>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</si>
  <si>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</si>
  <si>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</si>
  <si>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</si>
  <si>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</si>
  <si>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</si>
  <si>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</si>
  <si>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</si>
  <si>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</si>
  <si>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</si>
  <si>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</si>
  <si>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</si>
  <si>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</si>
  <si>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</si>
  <si>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</si>
  <si>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</si>
  <si>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</si>
  <si>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</si>
  <si>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</si>
  <si>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</si>
  <si>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</si>
  <si>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</si>
  <si>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</si>
  <si>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</si>
  <si>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</si>
  <si>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</si>
  <si>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</si>
  <si>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</si>
  <si>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</si>
  <si>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</si>
  <si>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</si>
  <si>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</si>
  <si>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</si>
  <si>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</si>
  <si>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</si>
  <si>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</si>
  <si>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</si>
  <si>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</si>
  <si>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</si>
  <si>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</si>
  <si>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</si>
  <si>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</si>
  <si>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</si>
  <si>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</si>
  <si>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</si>
  <si>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</si>
  <si>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</si>
  <si>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</si>
  <si>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</si>
  <si>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</si>
  <si>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</si>
  <si>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</si>
  <si>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</si>
  <si>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</si>
  <si>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</si>
  <si>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</si>
  <si>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</si>
  <si>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</si>
  <si>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</si>
  <si>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</si>
  <si>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</si>
  <si>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</si>
  <si>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</si>
  <si>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</si>
  <si>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</si>
  <si>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</si>
  <si>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</si>
  <si>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</si>
  <si>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</si>
  <si>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</si>
  <si>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</si>
  <si>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</si>
  <si>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</si>
  <si>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</si>
  <si>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</si>
  <si>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</si>
  <si>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</si>
  <si>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</si>
  <si>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</si>
  <si>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</si>
  <si>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</si>
  <si>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</si>
  <si>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</si>
  <si>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0427-2013</t>
  </si>
  <si>
    <t>0404-2013</t>
  </si>
  <si>
    <t>0405-2013</t>
  </si>
  <si>
    <t>ALCALDIA MAYOR DE CARTAGENA</t>
  </si>
  <si>
    <t>74-01 2015</t>
  </si>
  <si>
    <t>0850-2016</t>
  </si>
  <si>
    <t>0391-2017</t>
  </si>
  <si>
    <t>0125-2019</t>
  </si>
  <si>
    <t>0303-2016</t>
  </si>
  <si>
    <t>0367-2018</t>
  </si>
  <si>
    <t>0290-2016</t>
  </si>
  <si>
    <t>0089-2019</t>
  </si>
  <si>
    <t>0286-2020</t>
  </si>
  <si>
    <t>0478-2016</t>
  </si>
  <si>
    <t>0715-2016</t>
  </si>
  <si>
    <t>0848-2016</t>
  </si>
  <si>
    <t>Atender integralmente a la primera infancia en el marco de la estrategia de “cero a siempre” de conformidad con las directrices, lineamientos y estándares establecidos por el ICBF, así como regular las relaciones entre las partes derivadas de la entrega de aportes de ICBF al contratista para que este asuma bajo su responsabilidad dicha atención</t>
  </si>
  <si>
    <t>Atender integralmente a la primera infancia en el marco de la estrategia de “cero a siempre” de conformidad con las directrices, lineamientos y estándares establecidos por el ICBF, así como regular las relaciones entre las partes derivadas de la entrega de entrega de aportes del ICBF  al contratista para que este asuma bajo su exclusiva responsabilidad dicha atencion.</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</si>
  <si>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al contratista para que este asuma bajo su exclusiva responsabilidad dicha atencion.</t>
  </si>
  <si>
    <t>Aunar esfuerzos de recursos técnicos, físicos, administrativos, económicos entre las partes para atender integralmente en modalidad institucional niños y niñas en primera infancia, y en modalidad familiar mujeres gestantes y en periodo de lactancia de la ciudad de Cartagena, que pertenezcan a la población en condición de vulnerabilidad en el marco de la estrategia nacional para la atención a la primera infancia de “cero a siempre”</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</si>
  <si>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 de desarrollo infantil.</t>
  </si>
  <si>
    <t>Prestar el servicio de educación inicial en el marco de la atención integral a mujeres gestantes, niñas y niños menores de 5 años, o hasta su ingreso al grado de transición, en conformidad con los manuales operativos de las modalidades y las directrices establecidas por ICBF, en armonía con la política de estado para el desarrollo integral de la primera infancia “de cero a siempre” en el servicio desarrollo infantil en medio familiar y centro de Desarrollo Infantil</t>
  </si>
  <si>
    <t>Prestar servico de centros de desarrollo Infantil CDI y Desarrollo infantil en medio Familiar - DIMF- E institucional y familiar en conformidad con el manual operativo de la modalidad Institucional y familiar y las directrices establecidas por el ICBF en armonia con la politica de estado para el desarrollo integral de la primera infantil de cero a siempre</t>
  </si>
  <si>
    <t>Prestar el servicio de atencion, Eduacion Inicial y cuidado a niños y niñas menores de 5 años o hasta su ingreso al grado de transicion ,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</si>
  <si>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Educacion Inicial en el marco de la atencion integral a mujeres establecidas por ICBF,  gestantes, niñas y niños menores de cinco años a hasta su ingreso a grado transicion, en conformidad con los manuales operativos de las modalidades y las directrices establecidas por el ICBF, en armonia con la politica de estado para el desarrollo integral de la primera infancia de cero a siempre en el servicio desarrollo infantil en medio familiar y centro de desarrollo infantil</t>
  </si>
  <si>
    <t>Prestar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para el desarrollo Integral a la Primera Infancia   “de cero a siempre” en el servicio desarrollo infantil en medio familiar y centro de desarrollo infantil.</t>
  </si>
  <si>
    <t xml:space="preserve">PRESTAR EL SERVICIO CENTRO DE DESARROLLO INFANTIL CDI Y DESARROLLO INFANTIL EN MEDIO FAMILIAR  DE CONFORMIDAD CON EL MANUAL OPERATIVO DE LA MODALIDAD INSTITUCIONAL Y FAMILIAR Y LAS DIRECTRICES ESTABLECIDAS POR ICBF EN ARMONIA CON LA POLITICA DE ESTADO PARA EL DESARROLLO INTEGRAL DE LA PRIMERA INFANCIA DE CERO A SIEMPRE </t>
  </si>
  <si>
    <t>PRESTAR LOS SERVICIOS DE EDUCACIÓN INICIAL EN EL MARCO DE LA ATENCIÓN INTEGRAL EN LOS HOGARES COMUNITARIOS DE BIENETAR INTEGRALES -,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</si>
  <si>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atencion, Eduacion Inicial y cuidado a niños y niñas menores de 5 años o hasta su ingreso al grado de transicion , con el fin de promover el desarrollo integral de la primera infancia con calidad, de conformidad con los lineamientos , manual operativo, las directrices, parametros y estandares establecidos por el ICBF en el marco de la estrategia de atencion integral de cero a siempre</t>
  </si>
  <si>
    <t>Prestar el servicio de atencion, Eduacion Inicial y cuidado a niños y niñas menores de 5 años o hasta su ingreso al grado de transicion , y a mujeres gestantes y madres en periodo de lactancia con el fin de promover el desarrollo integral de la primera infancia con calidad, de conformidad con los lineamientos , manual operativo, las directrices, parametros y estandares establecidos por el ICBF en el marco de la estrategia de atencion integral de cero a siempre</t>
  </si>
  <si>
    <t>Prestar el servicio de atención a niños y niñas menores de 5 años, o hasta su ingreso al grado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los servicios de  centro de desarrollo infantil.</t>
  </si>
  <si>
    <t>NO</t>
  </si>
  <si>
    <t>13005112020</t>
  </si>
  <si>
    <t>13005162020</t>
  </si>
  <si>
    <t>13005172020</t>
  </si>
  <si>
    <t>0208-2020</t>
  </si>
  <si>
    <t xml:space="preserve">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</si>
  <si>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</si>
  <si>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</si>
  <si>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</si>
  <si>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MARIA DEL CARMEN GONZALEZ GONZALEZ</t>
  </si>
  <si>
    <t>0282-2016</t>
  </si>
  <si>
    <t xml:space="preserve">Prestar el servicio de atencion, educacion inicial y cuidado a niños y niñas menores de cinco años, o hasta su ingreso al grado de transicion, con el fin de promover el desarrollo integral de la primera infancia con calidad, de conformidad con los lineamientos, manual opertivo, las directrices, parametros y estandares establecidos por el ICBF, en el marco de la estrategia de atencion integral " de cero a siempre" </t>
  </si>
  <si>
    <t>Gaviotas Mza 15L 11 3ª etapa</t>
  </si>
  <si>
    <t>institutopaulofre@hotmail.com</t>
  </si>
  <si>
    <t>SECRETARIA DE EDUCACION DISTRITAL CARTAGENA</t>
  </si>
  <si>
    <t>7-34-395-072-2008</t>
  </si>
  <si>
    <t>PRESTACION DE SERVICIO PUBLICO EDUCATIVO EN EL ESTABLECIMIENTO DENOMINADO INSTITUTO PAULO FREIRE, HASTA POR EL NUMERO DE 174 ESTUDIANTES DE CONFORMIDAD CON LA CAPACIDAD INSTALADA EN LA SEDE PRINCIPAL, DEBIDAMENTE APROBADA POR LA SECRETARIA DE EDUCACION DISTRITAL</t>
  </si>
  <si>
    <t>7-108-014-2009</t>
  </si>
  <si>
    <t>PRESTACION DE SERVICIO PUBLICO EDUCATIVO EN EL ESTABLECIMIENTO DENOMINADO INSTITUTO PAULO FREIRE, HASTA POR EL NUMERO DE 125 ESTUDIANTES DE CONFORMIDAD CON LA CAPACIDAD INSTALADA EN LA SEDE PRINCIPAL, DEBIDAMENTE APROBADA POR LA SECRETARIA DE EDUCACION DISTRITAL</t>
  </si>
  <si>
    <t>7-180-205-2010</t>
  </si>
  <si>
    <t>PRESTACION DE SERVICIO PUBLICO EDUCATIVO EN EL ESTABLECIMIENTO DENOMINADO INSTITUTO PAULO FREIRE, HASTA POR EL NUMERO DE 126 ESTUDIANTES DE CONFORMIDAD CON LA CAPACIDAD INSTALADA EN LA SEDE PRINCIPAL, DEBIDAMENTE APROBADA POR LA SECRETARIA DE EDUCACION DISTRITAL</t>
  </si>
  <si>
    <t>7-750-193-2011</t>
  </si>
  <si>
    <t>PRESTACION DE SERVICIO PUBLICO EDUCATIVO EN EL ESTABLECIMIENTO DENOMINADO INSTITUTO PAULO FREIRE, HASTA POR EL NUMERO DE 103 ESTUDIANTES DE CONFORMIDAD CON LA CAPACIDAD INSTALADA EN LA SEDE PRINCIPAL, DEBIDAMENTE APROBADA POR LA SECRETARIA DE EDUCACION DISTRITAL</t>
  </si>
  <si>
    <t>7-419-144-2012</t>
  </si>
  <si>
    <t>PRESTACION DE SERVICIO PUBLICO EDUCATIVO EN EL ESTABLECIMIENTO DENOMINADO INSTITUTO PAULO FREIRE, HASTA POR EL NUMERO DE 120 ESTUDIANTES DE CONFORMIDAD CON LA CAPACIDAD INSTALADA EN LA SEDE PRINCIPAL, DEBIDAMENTE APROBADA POR LA SECRETARIA DE EDUCACION DISTRITAL</t>
  </si>
  <si>
    <t>7-318-119-2013</t>
  </si>
  <si>
    <t>PRESTACION DE SERVICIO PUBLICO EDUCATIVO EN EL ESTABLECIMIENTO DENOMINADO INSTITUTO PAULO FREIRE, HASTA POR EL NUMERO DE 106 ESTUDIANTES DE CONFORMIDAD CON LA CAPACIDAD INSTALADA EN LA SEDE PRINCIPAL, DEBIDAMENTE APROBADA POR LA SECRETARIA DE EDUCACION DISTRITAL</t>
  </si>
  <si>
    <t>2021-13-10000225</t>
  </si>
  <si>
    <t>PRESTAR LOS SERVICIOS DE EDUCACION INICIAL EN EL MARCO DE LA ATENCION INTEGRAL EN LOS CENTROS DE DESARROLLO  INFANTIL - CDI DE CONFORMIDAD CON EL MANUAL OPERATIVO DE LA MODALIDAD FAMILIAR, EL LINEAMIENTO TECNICO PARA LA ATENCION A LA PRIMERA INFANCIA Y LAS DIRECTRICES ESTABLECIDAS POR EL ICBF, EN ARMONIA CON LA POLITICA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</si>
</sst>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5"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2653</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6" t="str">
        <f>HYPERLINK("#MI_Oferente_Singular!A114","CAPACIDAD RESIDUAL")</f>
        <v>CAPACIDAD RESIDUAL</v>
      </c>
      <c r="F8" s="237"/>
      <c r="G8" s="238"/>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6" t="str">
        <f>HYPERLINK("#MI_Oferente_Singular!A162","TALENTO HUMANO")</f>
        <v>TALENTO HUMANO</v>
      </c>
      <c r="F9" s="237"/>
      <c r="G9" s="238"/>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6" t="str">
        <f>HYPERLINK("#MI_Oferente_Singular!F162","INFRAESTRUCTURA")</f>
        <v>INFRAESTRUCTURA</v>
      </c>
      <c r="F10" s="237"/>
      <c r="G10" s="238"/>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1" t="s">
        <v>2734</v>
      </c>
      <c r="D15" s="35"/>
      <c r="E15" s="35"/>
      <c r="F15" s="5"/>
      <c r="G15" s="32" t="s">
        <v>1168</v>
      </c>
      <c r="H15" s="103" t="s">
        <v>208</v>
      </c>
      <c r="I15" s="32" t="s">
        <v>2624</v>
      </c>
      <c r="J15" s="108" t="s">
        <v>2626</v>
      </c>
      <c r="L15" s="220" t="s">
        <v>8</v>
      </c>
      <c r="M15" s="220"/>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900005515</v>
      </c>
      <c r="C20" s="5"/>
      <c r="D20" s="73"/>
      <c r="E20" s="5"/>
      <c r="F20" s="5"/>
      <c r="G20" s="5"/>
      <c r="H20" s="239"/>
      <c r="I20" s="144" t="s">
        <v>208</v>
      </c>
      <c r="J20" s="145" t="s">
        <v>210</v>
      </c>
      <c r="K20" s="146">
        <v>3050258400</v>
      </c>
      <c r="L20" s="147"/>
      <c r="M20" s="147">
        <v>44561</v>
      </c>
      <c r="N20" s="131">
        <f>+(M20-L20)/30</f>
        <v>1485.3666666666666</v>
      </c>
      <c r="O20" s="134"/>
      <c r="U20" s="130"/>
      <c r="V20" s="105">
        <f ca="1">NOW()</f>
        <v>44193.948286342595</v>
      </c>
      <c r="W20" s="105">
        <f ca="1">NOW()</f>
        <v>44193.948286342595</v>
      </c>
    </row>
    <row r="21" spans="1:23" ht="30" customHeight="1" outlineLevel="1" x14ac:dyDescent="0.25">
      <c r="A21" s="9"/>
      <c r="B21" s="71"/>
      <c r="C21" s="5"/>
      <c r="D21" s="5"/>
      <c r="E21" s="5"/>
      <c r="F21" s="5"/>
      <c r="G21" s="5"/>
      <c r="H21" s="70"/>
      <c r="I21" s="144"/>
      <c r="J21" s="145"/>
      <c r="K21" s="146"/>
      <c r="L21" s="147"/>
      <c r="M21" s="147"/>
      <c r="N21" s="131">
        <f t="shared" ref="N21:N35" si="0">+(M21-L21)/30</f>
        <v>0</v>
      </c>
      <c r="O21" s="135"/>
    </row>
    <row r="22" spans="1:23" ht="30" customHeight="1" outlineLevel="1" x14ac:dyDescent="0.25">
      <c r="A22" s="9"/>
      <c r="B22" s="71"/>
      <c r="C22" s="5"/>
      <c r="D22" s="5"/>
      <c r="E22" s="5"/>
      <c r="F22" s="5"/>
      <c r="G22" s="5"/>
      <c r="H22" s="70"/>
      <c r="I22" s="144"/>
      <c r="J22" s="145"/>
      <c r="K22" s="146"/>
      <c r="L22" s="147"/>
      <c r="M22" s="147"/>
      <c r="N22" s="132">
        <f t="shared" ref="N22:N33" si="1">+(M22-L22)/30</f>
        <v>0</v>
      </c>
      <c r="O22" s="135"/>
    </row>
    <row r="23" spans="1:23" ht="30" customHeight="1" outlineLevel="1" x14ac:dyDescent="0.25">
      <c r="A23" s="9"/>
      <c r="B23" s="101"/>
      <c r="C23" s="21"/>
      <c r="D23" s="21"/>
      <c r="E23" s="21"/>
      <c r="F23" s="5"/>
      <c r="G23" s="5"/>
      <c r="H23" s="70"/>
      <c r="I23" s="144"/>
      <c r="J23" s="145"/>
      <c r="K23" s="146"/>
      <c r="L23" s="147"/>
      <c r="M23" s="147"/>
      <c r="N23" s="132">
        <f t="shared" si="1"/>
        <v>0</v>
      </c>
      <c r="O23" s="135"/>
      <c r="Q23" s="104"/>
      <c r="R23" s="55"/>
      <c r="S23" s="105"/>
      <c r="T23" s="105"/>
    </row>
    <row r="24" spans="1:23" ht="30" customHeight="1" outlineLevel="1" x14ac:dyDescent="0.25">
      <c r="A24" s="9"/>
      <c r="B24" s="101"/>
      <c r="C24" s="21"/>
      <c r="D24" s="21"/>
      <c r="E24" s="21"/>
      <c r="F24" s="5"/>
      <c r="G24" s="5"/>
      <c r="H24" s="70"/>
      <c r="I24" s="144"/>
      <c r="J24" s="145"/>
      <c r="K24" s="146"/>
      <c r="L24" s="147"/>
      <c r="M24" s="147"/>
      <c r="N24" s="132">
        <f t="shared" si="1"/>
        <v>0</v>
      </c>
      <c r="O24" s="135"/>
    </row>
    <row r="25" spans="1:23" ht="30" customHeight="1" outlineLevel="1" x14ac:dyDescent="0.25">
      <c r="A25" s="9"/>
      <c r="B25" s="101"/>
      <c r="C25" s="21"/>
      <c r="D25" s="21"/>
      <c r="E25" s="21"/>
      <c r="F25" s="5"/>
      <c r="G25" s="5"/>
      <c r="H25" s="70"/>
      <c r="I25" s="144"/>
      <c r="J25" s="145"/>
      <c r="K25" s="146"/>
      <c r="L25" s="147"/>
      <c r="M25" s="147"/>
      <c r="N25" s="132">
        <f t="shared" si="1"/>
        <v>0</v>
      </c>
      <c r="O25" s="135"/>
    </row>
    <row r="26" spans="1:23" ht="30" customHeight="1" outlineLevel="1" x14ac:dyDescent="0.25">
      <c r="A26" s="9"/>
      <c r="B26" s="101"/>
      <c r="C26" s="21"/>
      <c r="D26" s="21"/>
      <c r="E26" s="21"/>
      <c r="F26" s="5"/>
      <c r="G26" s="5"/>
      <c r="H26" s="70"/>
      <c r="I26" s="144"/>
      <c r="J26" s="145"/>
      <c r="K26" s="146"/>
      <c r="L26" s="147"/>
      <c r="M26" s="147"/>
      <c r="N26" s="132">
        <f t="shared" si="1"/>
        <v>0</v>
      </c>
      <c r="O26" s="135"/>
    </row>
    <row r="27" spans="1:23" ht="30" customHeight="1" outlineLevel="1" x14ac:dyDescent="0.25">
      <c r="A27" s="9"/>
      <c r="B27" s="101"/>
      <c r="C27" s="21"/>
      <c r="D27" s="21"/>
      <c r="E27" s="21"/>
      <c r="F27" s="5"/>
      <c r="G27" s="5"/>
      <c r="H27" s="70"/>
      <c r="I27" s="144"/>
      <c r="J27" s="145"/>
      <c r="K27" s="146"/>
      <c r="L27" s="147"/>
      <c r="M27" s="147"/>
      <c r="N27" s="132">
        <f t="shared" si="1"/>
        <v>0</v>
      </c>
      <c r="O27" s="135"/>
    </row>
    <row r="28" spans="1:23" ht="30" customHeight="1" outlineLevel="1" x14ac:dyDescent="0.25">
      <c r="A28" s="9"/>
      <c r="B28" s="101"/>
      <c r="C28" s="21"/>
      <c r="D28" s="21"/>
      <c r="E28" s="21"/>
      <c r="F28" s="5"/>
      <c r="G28" s="5"/>
      <c r="H28" s="70"/>
      <c r="I28" s="144"/>
      <c r="J28" s="145"/>
      <c r="K28" s="146"/>
      <c r="L28" s="147"/>
      <c r="M28" s="147"/>
      <c r="N28" s="132">
        <f t="shared" si="1"/>
        <v>0</v>
      </c>
      <c r="O28" s="135"/>
    </row>
    <row r="29" spans="1:23" ht="30" customHeight="1" outlineLevel="1" x14ac:dyDescent="0.25">
      <c r="A29" s="9"/>
      <c r="B29" s="71"/>
      <c r="C29" s="5"/>
      <c r="D29" s="5"/>
      <c r="E29" s="5"/>
      <c r="F29" s="5"/>
      <c r="G29" s="5"/>
      <c r="H29" s="70"/>
      <c r="I29" s="144"/>
      <c r="J29" s="145"/>
      <c r="K29" s="146"/>
      <c r="L29" s="147"/>
      <c r="M29" s="147"/>
      <c r="N29" s="132">
        <f t="shared" si="1"/>
        <v>0</v>
      </c>
      <c r="O29" s="135"/>
    </row>
    <row r="30" spans="1:23" ht="30" customHeight="1" outlineLevel="1" x14ac:dyDescent="0.25">
      <c r="A30" s="9"/>
      <c r="B30" s="71"/>
      <c r="C30" s="5"/>
      <c r="D30" s="5"/>
      <c r="E30" s="5"/>
      <c r="F30" s="5"/>
      <c r="G30" s="5"/>
      <c r="H30" s="70"/>
      <c r="I30" s="144"/>
      <c r="J30" s="145"/>
      <c r="K30" s="146"/>
      <c r="L30" s="147"/>
      <c r="M30" s="147"/>
      <c r="N30" s="132">
        <f t="shared" si="1"/>
        <v>0</v>
      </c>
      <c r="O30" s="135"/>
    </row>
    <row r="31" spans="1:23" ht="30" customHeight="1" outlineLevel="1" x14ac:dyDescent="0.25">
      <c r="A31" s="9"/>
      <c r="B31" s="71"/>
      <c r="C31" s="5"/>
      <c r="D31" s="5"/>
      <c r="E31" s="5"/>
      <c r="F31" s="5"/>
      <c r="G31" s="5"/>
      <c r="H31" s="70"/>
      <c r="I31" s="144"/>
      <c r="J31" s="145"/>
      <c r="K31" s="146"/>
      <c r="L31" s="147"/>
      <c r="M31" s="147"/>
      <c r="N31" s="132">
        <f t="shared" si="1"/>
        <v>0</v>
      </c>
      <c r="O31" s="135"/>
    </row>
    <row r="32" spans="1:23" ht="30" customHeight="1" outlineLevel="1" x14ac:dyDescent="0.25">
      <c r="A32" s="9"/>
      <c r="B32" s="71"/>
      <c r="C32" s="5"/>
      <c r="D32" s="5"/>
      <c r="E32" s="5"/>
      <c r="F32" s="5"/>
      <c r="G32" s="5"/>
      <c r="H32" s="70"/>
      <c r="I32" s="144"/>
      <c r="J32" s="145"/>
      <c r="K32" s="146"/>
      <c r="L32" s="147"/>
      <c r="M32" s="147"/>
      <c r="N32" s="132">
        <f t="shared" si="1"/>
        <v>0</v>
      </c>
      <c r="O32" s="135"/>
    </row>
    <row r="33" spans="1:16" ht="30" customHeight="1" outlineLevel="1" x14ac:dyDescent="0.25">
      <c r="A33" s="9"/>
      <c r="B33" s="71"/>
      <c r="C33" s="5"/>
      <c r="D33" s="5"/>
      <c r="E33" s="5"/>
      <c r="F33" s="5"/>
      <c r="G33" s="5"/>
      <c r="H33" s="70"/>
      <c r="I33" s="144"/>
      <c r="J33" s="145"/>
      <c r="K33" s="146"/>
      <c r="L33" s="147"/>
      <c r="M33" s="147"/>
      <c r="N33" s="132">
        <f t="shared" si="1"/>
        <v>0</v>
      </c>
      <c r="O33" s="135"/>
    </row>
    <row r="34" spans="1:16" ht="30" customHeight="1" outlineLevel="1" x14ac:dyDescent="0.25">
      <c r="A34" s="9"/>
      <c r="B34" s="71"/>
      <c r="C34" s="5"/>
      <c r="D34" s="5"/>
      <c r="E34" s="5"/>
      <c r="F34" s="5"/>
      <c r="G34" s="5"/>
      <c r="H34" s="70"/>
      <c r="I34" s="144"/>
      <c r="J34" s="145"/>
      <c r="K34" s="146"/>
      <c r="L34" s="147"/>
      <c r="M34" s="147"/>
      <c r="N34" s="132">
        <f t="shared" si="0"/>
        <v>0</v>
      </c>
      <c r="O34" s="135"/>
    </row>
    <row r="35" spans="1:16" ht="30" customHeight="1" outlineLevel="1" x14ac:dyDescent="0.25">
      <c r="A35" s="9"/>
      <c r="B35" s="71"/>
      <c r="C35" s="5"/>
      <c r="D35" s="5"/>
      <c r="E35" s="5"/>
      <c r="F35" s="5"/>
      <c r="G35" s="5"/>
      <c r="H35" s="70"/>
      <c r="I35" s="144"/>
      <c r="J35" s="145"/>
      <c r="K35" s="146"/>
      <c r="L35" s="147"/>
      <c r="M35" s="147"/>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CORPORACION INSTITUTO PAULO FREIRE</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t="s">
        <v>2735</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2654</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2664</v>
      </c>
      <c r="C48" s="120" t="s">
        <v>31</v>
      </c>
      <c r="D48" s="117" t="s">
        <v>2677</v>
      </c>
      <c r="E48" s="141">
        <v>41550</v>
      </c>
      <c r="F48" s="141">
        <v>42004</v>
      </c>
      <c r="G48" s="155">
        <f>IF(AND(E48&lt;&gt;"",F48&lt;&gt;""),((F48-E48)/30),"")</f>
        <v>15.133333333333333</v>
      </c>
      <c r="H48" s="111" t="s">
        <v>2693</v>
      </c>
      <c r="I48" s="110" t="s">
        <v>208</v>
      </c>
      <c r="J48" s="110" t="s">
        <v>210</v>
      </c>
      <c r="K48" s="113">
        <v>144518550</v>
      </c>
      <c r="L48" s="112" t="s">
        <v>1148</v>
      </c>
      <c r="M48" s="114">
        <v>1</v>
      </c>
      <c r="N48" s="112" t="s">
        <v>27</v>
      </c>
      <c r="O48" s="112" t="s">
        <v>1148</v>
      </c>
      <c r="P48" s="78"/>
    </row>
    <row r="49" spans="1:16" s="6" customFormat="1" ht="24.75" customHeight="1" x14ac:dyDescent="0.25">
      <c r="A49" s="139">
        <v>2</v>
      </c>
      <c r="B49" s="118" t="s">
        <v>2664</v>
      </c>
      <c r="C49" s="120" t="s">
        <v>31</v>
      </c>
      <c r="D49" s="117" t="s">
        <v>2678</v>
      </c>
      <c r="E49" s="141">
        <v>41549</v>
      </c>
      <c r="F49" s="141">
        <v>42004</v>
      </c>
      <c r="G49" s="155">
        <f t="shared" ref="G49:G50" si="2">IF(AND(E49&lt;&gt;"",F49&lt;&gt;""),((F49-E49)/30),"")</f>
        <v>15.166666666666666</v>
      </c>
      <c r="H49" s="116" t="s">
        <v>2694</v>
      </c>
      <c r="I49" s="117" t="s">
        <v>208</v>
      </c>
      <c r="J49" s="117" t="s">
        <v>210</v>
      </c>
      <c r="K49" s="119">
        <v>356563915</v>
      </c>
      <c r="L49" s="120" t="s">
        <v>1148</v>
      </c>
      <c r="M49" s="114">
        <v>1</v>
      </c>
      <c r="N49" s="120" t="s">
        <v>27</v>
      </c>
      <c r="O49" s="120" t="s">
        <v>1148</v>
      </c>
      <c r="P49" s="78"/>
    </row>
    <row r="50" spans="1:16" s="6" customFormat="1" ht="24.75" customHeight="1" x14ac:dyDescent="0.25">
      <c r="A50" s="139">
        <v>3</v>
      </c>
      <c r="B50" s="118" t="s">
        <v>2679</v>
      </c>
      <c r="C50" s="120" t="s">
        <v>31</v>
      </c>
      <c r="D50" s="117" t="s">
        <v>2680</v>
      </c>
      <c r="E50" s="141">
        <v>42065</v>
      </c>
      <c r="F50" s="141">
        <v>42369</v>
      </c>
      <c r="G50" s="155">
        <f t="shared" si="2"/>
        <v>10.133333333333333</v>
      </c>
      <c r="H50" s="118" t="s">
        <v>2695</v>
      </c>
      <c r="I50" s="117" t="s">
        <v>208</v>
      </c>
      <c r="J50" s="117" t="s">
        <v>210</v>
      </c>
      <c r="K50" s="119">
        <v>577826216</v>
      </c>
      <c r="L50" s="120" t="s">
        <v>1148</v>
      </c>
      <c r="M50" s="114">
        <v>1</v>
      </c>
      <c r="N50" s="120" t="s">
        <v>27</v>
      </c>
      <c r="O50" s="120" t="s">
        <v>26</v>
      </c>
      <c r="P50" s="78"/>
    </row>
    <row r="51" spans="1:16" s="6" customFormat="1" ht="24.75" customHeight="1" outlineLevel="1" x14ac:dyDescent="0.25">
      <c r="A51" s="139">
        <v>4</v>
      </c>
      <c r="B51" s="118" t="s">
        <v>2664</v>
      </c>
      <c r="C51" s="120" t="s">
        <v>31</v>
      </c>
      <c r="D51" s="117" t="s">
        <v>2681</v>
      </c>
      <c r="E51" s="141">
        <v>42720</v>
      </c>
      <c r="F51" s="141">
        <v>43084</v>
      </c>
      <c r="G51" s="155">
        <f t="shared" ref="G51:G107" si="3">IF(AND(E51&lt;&gt;"",F51&lt;&gt;""),((F51-E51)/30),"")</f>
        <v>12.133333333333333</v>
      </c>
      <c r="H51" s="116" t="s">
        <v>2696</v>
      </c>
      <c r="I51" s="117" t="s">
        <v>208</v>
      </c>
      <c r="J51" s="117" t="s">
        <v>210</v>
      </c>
      <c r="K51" s="119">
        <v>1080838878</v>
      </c>
      <c r="L51" s="120" t="s">
        <v>1148</v>
      </c>
      <c r="M51" s="114">
        <v>1</v>
      </c>
      <c r="N51" s="120" t="s">
        <v>27</v>
      </c>
      <c r="O51" s="120" t="s">
        <v>26</v>
      </c>
      <c r="P51" s="78"/>
    </row>
    <row r="52" spans="1:16" s="7" customFormat="1" ht="24.75" customHeight="1" outlineLevel="1" x14ac:dyDescent="0.25">
      <c r="A52" s="140">
        <v>5</v>
      </c>
      <c r="B52" s="118" t="s">
        <v>2664</v>
      </c>
      <c r="C52" s="120" t="s">
        <v>31</v>
      </c>
      <c r="D52" s="117" t="s">
        <v>2682</v>
      </c>
      <c r="E52" s="141">
        <v>43085</v>
      </c>
      <c r="F52" s="141">
        <v>43312</v>
      </c>
      <c r="G52" s="155">
        <f t="shared" si="3"/>
        <v>7.5666666666666664</v>
      </c>
      <c r="H52" s="116" t="s">
        <v>2697</v>
      </c>
      <c r="I52" s="117" t="s">
        <v>208</v>
      </c>
      <c r="J52" s="117" t="s">
        <v>210</v>
      </c>
      <c r="K52" s="119">
        <v>978054594</v>
      </c>
      <c r="L52" s="120" t="s">
        <v>1148</v>
      </c>
      <c r="M52" s="114">
        <v>1</v>
      </c>
      <c r="N52" s="120" t="s">
        <v>27</v>
      </c>
      <c r="O52" s="120" t="s">
        <v>26</v>
      </c>
      <c r="P52" s="79"/>
    </row>
    <row r="53" spans="1:16" s="7" customFormat="1" ht="24.75" customHeight="1" outlineLevel="1" x14ac:dyDescent="0.25">
      <c r="A53" s="140">
        <v>6</v>
      </c>
      <c r="B53" s="118" t="s">
        <v>2664</v>
      </c>
      <c r="C53" s="120" t="s">
        <v>31</v>
      </c>
      <c r="D53" s="117" t="s">
        <v>2683</v>
      </c>
      <c r="E53" s="141">
        <v>43486</v>
      </c>
      <c r="F53" s="141">
        <v>43738</v>
      </c>
      <c r="G53" s="155">
        <f t="shared" si="3"/>
        <v>8.4</v>
      </c>
      <c r="H53" s="118" t="s">
        <v>2698</v>
      </c>
      <c r="I53" s="117" t="s">
        <v>208</v>
      </c>
      <c r="J53" s="117" t="s">
        <v>210</v>
      </c>
      <c r="K53" s="115">
        <v>773922192</v>
      </c>
      <c r="L53" s="120" t="s">
        <v>1148</v>
      </c>
      <c r="M53" s="114">
        <v>1</v>
      </c>
      <c r="N53" s="120" t="s">
        <v>27</v>
      </c>
      <c r="O53" s="120" t="s">
        <v>2707</v>
      </c>
      <c r="P53" s="79"/>
    </row>
    <row r="54" spans="1:16" s="7" customFormat="1" ht="24.75" customHeight="1" outlineLevel="1" x14ac:dyDescent="0.25">
      <c r="A54" s="140">
        <v>7</v>
      </c>
      <c r="B54" s="118" t="s">
        <v>2664</v>
      </c>
      <c r="C54" s="120" t="s">
        <v>31</v>
      </c>
      <c r="D54" s="117" t="s">
        <v>2684</v>
      </c>
      <c r="E54" s="141">
        <v>42401</v>
      </c>
      <c r="F54" s="141">
        <v>42674</v>
      </c>
      <c r="G54" s="155">
        <f t="shared" si="3"/>
        <v>9.1</v>
      </c>
      <c r="H54" s="118" t="s">
        <v>2699</v>
      </c>
      <c r="I54" s="117" t="s">
        <v>208</v>
      </c>
      <c r="J54" s="117" t="s">
        <v>210</v>
      </c>
      <c r="K54" s="115">
        <v>859479488</v>
      </c>
      <c r="L54" s="120" t="s">
        <v>1148</v>
      </c>
      <c r="M54" s="114">
        <v>1</v>
      </c>
      <c r="N54" s="120" t="s">
        <v>27</v>
      </c>
      <c r="O54" s="120" t="s">
        <v>1148</v>
      </c>
      <c r="P54" s="79"/>
    </row>
    <row r="55" spans="1:16" s="7" customFormat="1" ht="24.75" customHeight="1" outlineLevel="1" x14ac:dyDescent="0.25">
      <c r="A55" s="140">
        <v>8</v>
      </c>
      <c r="B55" s="118" t="s">
        <v>2664</v>
      </c>
      <c r="C55" s="120" t="s">
        <v>31</v>
      </c>
      <c r="D55" s="117" t="s">
        <v>2685</v>
      </c>
      <c r="E55" s="141">
        <v>43405</v>
      </c>
      <c r="F55" s="141">
        <v>43434</v>
      </c>
      <c r="G55" s="155">
        <f t="shared" si="3"/>
        <v>0.96666666666666667</v>
      </c>
      <c r="H55" s="118" t="s">
        <v>2700</v>
      </c>
      <c r="I55" s="117" t="s">
        <v>208</v>
      </c>
      <c r="J55" s="117" t="s">
        <v>210</v>
      </c>
      <c r="K55" s="115">
        <v>190416896</v>
      </c>
      <c r="L55" s="120" t="s">
        <v>1148</v>
      </c>
      <c r="M55" s="114">
        <v>1</v>
      </c>
      <c r="N55" s="120" t="s">
        <v>27</v>
      </c>
      <c r="O55" s="120" t="s">
        <v>1148</v>
      </c>
      <c r="P55" s="79"/>
    </row>
    <row r="56" spans="1:16" s="7" customFormat="1" ht="24.75" customHeight="1" outlineLevel="1" x14ac:dyDescent="0.25">
      <c r="A56" s="140">
        <v>9</v>
      </c>
      <c r="B56" s="118" t="s">
        <v>2664</v>
      </c>
      <c r="C56" s="120" t="s">
        <v>31</v>
      </c>
      <c r="D56" s="117" t="s">
        <v>2686</v>
      </c>
      <c r="E56" s="141">
        <v>42401</v>
      </c>
      <c r="F56" s="141">
        <v>42582</v>
      </c>
      <c r="G56" s="155">
        <f t="shared" si="3"/>
        <v>6.0333333333333332</v>
      </c>
      <c r="H56" s="118" t="s">
        <v>2701</v>
      </c>
      <c r="I56" s="117" t="s">
        <v>208</v>
      </c>
      <c r="J56" s="117" t="s">
        <v>210</v>
      </c>
      <c r="K56" s="119">
        <v>163847500</v>
      </c>
      <c r="L56" s="120" t="s">
        <v>1148</v>
      </c>
      <c r="M56" s="114">
        <v>1</v>
      </c>
      <c r="N56" s="120" t="s">
        <v>27</v>
      </c>
      <c r="O56" s="120" t="s">
        <v>26</v>
      </c>
      <c r="P56" s="79"/>
    </row>
    <row r="57" spans="1:16" s="7" customFormat="1" ht="24.75" customHeight="1" outlineLevel="1" x14ac:dyDescent="0.25">
      <c r="A57" s="140">
        <v>10</v>
      </c>
      <c r="B57" s="118" t="s">
        <v>2664</v>
      </c>
      <c r="C57" s="120" t="s">
        <v>31</v>
      </c>
      <c r="D57" s="117" t="s">
        <v>2687</v>
      </c>
      <c r="E57" s="141">
        <v>43486</v>
      </c>
      <c r="F57" s="141">
        <v>43814</v>
      </c>
      <c r="G57" s="155">
        <f t="shared" si="3"/>
        <v>10.933333333333334</v>
      </c>
      <c r="H57" s="118" t="s">
        <v>2702</v>
      </c>
      <c r="I57" s="117" t="s">
        <v>208</v>
      </c>
      <c r="J57" s="117" t="s">
        <v>210</v>
      </c>
      <c r="K57" s="119">
        <v>2876637309</v>
      </c>
      <c r="L57" s="120" t="s">
        <v>1148</v>
      </c>
      <c r="M57" s="114">
        <v>1</v>
      </c>
      <c r="N57" s="120" t="s">
        <v>27</v>
      </c>
      <c r="O57" s="120" t="s">
        <v>26</v>
      </c>
      <c r="P57" s="79"/>
    </row>
    <row r="58" spans="1:16" s="7" customFormat="1" ht="24.75" customHeight="1" outlineLevel="1" x14ac:dyDescent="0.25">
      <c r="A58" s="140">
        <v>11</v>
      </c>
      <c r="B58" s="118" t="s">
        <v>2664</v>
      </c>
      <c r="C58" s="120" t="s">
        <v>31</v>
      </c>
      <c r="D58" s="117" t="s">
        <v>2688</v>
      </c>
      <c r="E58" s="141">
        <v>43922</v>
      </c>
      <c r="F58" s="141">
        <v>44165</v>
      </c>
      <c r="G58" s="155">
        <f t="shared" si="3"/>
        <v>8.1</v>
      </c>
      <c r="H58" s="118" t="s">
        <v>2703</v>
      </c>
      <c r="I58" s="117" t="s">
        <v>208</v>
      </c>
      <c r="J58" s="117" t="s">
        <v>210</v>
      </c>
      <c r="K58" s="119">
        <v>480831003</v>
      </c>
      <c r="L58" s="120" t="s">
        <v>1148</v>
      </c>
      <c r="M58" s="114">
        <v>1</v>
      </c>
      <c r="N58" s="120" t="s">
        <v>1151</v>
      </c>
      <c r="O58" s="120" t="s">
        <v>1148</v>
      </c>
      <c r="P58" s="79"/>
    </row>
    <row r="59" spans="1:16" s="7" customFormat="1" ht="24.75" customHeight="1" outlineLevel="1" x14ac:dyDescent="0.25">
      <c r="A59" s="140">
        <v>12</v>
      </c>
      <c r="B59" s="118" t="s">
        <v>2664</v>
      </c>
      <c r="C59" s="120" t="s">
        <v>31</v>
      </c>
      <c r="D59" s="117" t="s">
        <v>2689</v>
      </c>
      <c r="E59" s="141">
        <v>42579</v>
      </c>
      <c r="F59" s="141">
        <v>42719</v>
      </c>
      <c r="G59" s="155">
        <f t="shared" si="3"/>
        <v>4.666666666666667</v>
      </c>
      <c r="H59" s="118" t="s">
        <v>2704</v>
      </c>
      <c r="I59" s="117" t="s">
        <v>208</v>
      </c>
      <c r="J59" s="117" t="s">
        <v>210</v>
      </c>
      <c r="K59" s="119">
        <v>303960960</v>
      </c>
      <c r="L59" s="120" t="s">
        <v>1148</v>
      </c>
      <c r="M59" s="114">
        <v>1</v>
      </c>
      <c r="N59" s="120" t="s">
        <v>27</v>
      </c>
      <c r="O59" s="120" t="s">
        <v>1148</v>
      </c>
      <c r="P59" s="79"/>
    </row>
    <row r="60" spans="1:16" s="7" customFormat="1" ht="24.75" customHeight="1" outlineLevel="1" x14ac:dyDescent="0.25">
      <c r="A60" s="140">
        <v>13</v>
      </c>
      <c r="B60" s="118" t="s">
        <v>2664</v>
      </c>
      <c r="C60" s="120" t="s">
        <v>31</v>
      </c>
      <c r="D60" s="117" t="s">
        <v>2690</v>
      </c>
      <c r="E60" s="141">
        <v>42675</v>
      </c>
      <c r="F60" s="141">
        <v>42719</v>
      </c>
      <c r="G60" s="155">
        <f t="shared" si="3"/>
        <v>1.4666666666666666</v>
      </c>
      <c r="H60" s="118" t="s">
        <v>2705</v>
      </c>
      <c r="I60" s="117" t="s">
        <v>208</v>
      </c>
      <c r="J60" s="117" t="s">
        <v>210</v>
      </c>
      <c r="K60" s="119">
        <v>33812213</v>
      </c>
      <c r="L60" s="120" t="s">
        <v>1148</v>
      </c>
      <c r="M60" s="114">
        <v>1</v>
      </c>
      <c r="N60" s="120" t="s">
        <v>27</v>
      </c>
      <c r="O60" s="120" t="s">
        <v>1148</v>
      </c>
      <c r="P60" s="79"/>
    </row>
    <row r="61" spans="1:16" s="7" customFormat="1" ht="24.75" customHeight="1" outlineLevel="1" x14ac:dyDescent="0.25">
      <c r="A61" s="140">
        <v>14</v>
      </c>
      <c r="B61" s="118" t="s">
        <v>2664</v>
      </c>
      <c r="C61" s="120" t="s">
        <v>31</v>
      </c>
      <c r="D61" s="117" t="s">
        <v>2691</v>
      </c>
      <c r="E61" s="141">
        <v>42719</v>
      </c>
      <c r="F61" s="141">
        <v>43084</v>
      </c>
      <c r="G61" s="155">
        <f t="shared" si="3"/>
        <v>12.166666666666666</v>
      </c>
      <c r="H61" s="118" t="s">
        <v>2706</v>
      </c>
      <c r="I61" s="117" t="s">
        <v>208</v>
      </c>
      <c r="J61" s="117" t="s">
        <v>210</v>
      </c>
      <c r="K61" s="119">
        <v>822231315</v>
      </c>
      <c r="L61" s="120" t="s">
        <v>1148</v>
      </c>
      <c r="M61" s="114">
        <v>1</v>
      </c>
      <c r="N61" s="120" t="s">
        <v>27</v>
      </c>
      <c r="O61" s="120" t="s">
        <v>1148</v>
      </c>
      <c r="P61" s="79"/>
    </row>
    <row r="62" spans="1:16" s="7" customFormat="1" ht="24.75" customHeight="1" outlineLevel="1" x14ac:dyDescent="0.25">
      <c r="A62" s="140">
        <v>15</v>
      </c>
      <c r="B62" s="118" t="s">
        <v>2664</v>
      </c>
      <c r="C62" s="120" t="s">
        <v>31</v>
      </c>
      <c r="D62" s="117" t="s">
        <v>2676</v>
      </c>
      <c r="E62" s="141">
        <v>41563</v>
      </c>
      <c r="F62" s="141">
        <v>41943</v>
      </c>
      <c r="G62" s="155">
        <f t="shared" si="3"/>
        <v>12.666666666666666</v>
      </c>
      <c r="H62" s="118" t="s">
        <v>2692</v>
      </c>
      <c r="I62" s="117" t="s">
        <v>208</v>
      </c>
      <c r="J62" s="117" t="s">
        <v>222</v>
      </c>
      <c r="K62" s="119">
        <v>5340116056</v>
      </c>
      <c r="L62" s="120" t="s">
        <v>1148</v>
      </c>
      <c r="M62" s="114">
        <v>1</v>
      </c>
      <c r="N62" s="120" t="s">
        <v>27</v>
      </c>
      <c r="O62" s="120" t="s">
        <v>26</v>
      </c>
      <c r="P62" s="79"/>
    </row>
    <row r="63" spans="1:16" s="7" customFormat="1" ht="24.75" customHeight="1" outlineLevel="1" x14ac:dyDescent="0.25">
      <c r="A63" s="140">
        <v>16</v>
      </c>
      <c r="B63" s="118" t="s">
        <v>2664</v>
      </c>
      <c r="C63" s="120" t="s">
        <v>31</v>
      </c>
      <c r="D63" s="117" t="s">
        <v>2717</v>
      </c>
      <c r="E63" s="141">
        <v>42401</v>
      </c>
      <c r="F63" s="141">
        <v>42582</v>
      </c>
      <c r="G63" s="155">
        <f t="shared" si="3"/>
        <v>6.0333333333333332</v>
      </c>
      <c r="H63" s="118" t="s">
        <v>2718</v>
      </c>
      <c r="I63" s="117" t="s">
        <v>208</v>
      </c>
      <c r="J63" s="117" t="s">
        <v>229</v>
      </c>
      <c r="K63" s="119">
        <v>1909221658</v>
      </c>
      <c r="L63" s="120" t="s">
        <v>1148</v>
      </c>
      <c r="M63" s="114">
        <v>1</v>
      </c>
      <c r="N63" s="120" t="s">
        <v>27</v>
      </c>
      <c r="O63" s="120" t="s">
        <v>26</v>
      </c>
      <c r="P63" s="79"/>
    </row>
    <row r="64" spans="1:16" s="7" customFormat="1" ht="24.75" customHeight="1" outlineLevel="1" x14ac:dyDescent="0.25">
      <c r="A64" s="140">
        <v>17</v>
      </c>
      <c r="B64" s="64" t="s">
        <v>2721</v>
      </c>
      <c r="C64" s="65" t="s">
        <v>31</v>
      </c>
      <c r="D64" s="63" t="s">
        <v>2722</v>
      </c>
      <c r="E64" s="141">
        <v>39602</v>
      </c>
      <c r="F64" s="141">
        <v>39813</v>
      </c>
      <c r="G64" s="155">
        <f t="shared" si="3"/>
        <v>7.0333333333333332</v>
      </c>
      <c r="H64" s="64" t="s">
        <v>2723</v>
      </c>
      <c r="I64" s="63" t="s">
        <v>208</v>
      </c>
      <c r="J64" s="63" t="s">
        <v>210</v>
      </c>
      <c r="K64" s="66">
        <v>90536060</v>
      </c>
      <c r="L64" s="65" t="s">
        <v>1148</v>
      </c>
      <c r="M64" s="67">
        <v>1</v>
      </c>
      <c r="N64" s="65" t="s">
        <v>27</v>
      </c>
      <c r="O64" s="65" t="s">
        <v>1148</v>
      </c>
      <c r="P64" s="79"/>
    </row>
    <row r="65" spans="1:16" s="7" customFormat="1" ht="24.75" customHeight="1" outlineLevel="1" x14ac:dyDescent="0.25">
      <c r="A65" s="140">
        <v>18</v>
      </c>
      <c r="B65" s="118" t="s">
        <v>2721</v>
      </c>
      <c r="C65" s="120" t="s">
        <v>31</v>
      </c>
      <c r="D65" s="63" t="s">
        <v>2724</v>
      </c>
      <c r="E65" s="141">
        <v>39925</v>
      </c>
      <c r="F65" s="141">
        <v>40178</v>
      </c>
      <c r="G65" s="155">
        <f t="shared" si="3"/>
        <v>8.4333333333333336</v>
      </c>
      <c r="H65" s="118" t="s">
        <v>2725</v>
      </c>
      <c r="I65" s="63" t="s">
        <v>208</v>
      </c>
      <c r="J65" s="63" t="s">
        <v>210</v>
      </c>
      <c r="K65" s="66">
        <v>78830876</v>
      </c>
      <c r="L65" s="65" t="s">
        <v>1148</v>
      </c>
      <c r="M65" s="67">
        <v>1</v>
      </c>
      <c r="N65" s="65" t="s">
        <v>27</v>
      </c>
      <c r="O65" s="65" t="s">
        <v>1148</v>
      </c>
      <c r="P65" s="79"/>
    </row>
    <row r="66" spans="1:16" s="7" customFormat="1" ht="24.75" customHeight="1" outlineLevel="1" x14ac:dyDescent="0.25">
      <c r="A66" s="140">
        <v>19</v>
      </c>
      <c r="B66" s="118" t="s">
        <v>2721</v>
      </c>
      <c r="C66" s="120" t="s">
        <v>31</v>
      </c>
      <c r="D66" s="63" t="s">
        <v>2726</v>
      </c>
      <c r="E66" s="141">
        <v>40240</v>
      </c>
      <c r="F66" s="141">
        <v>40543</v>
      </c>
      <c r="G66" s="155">
        <f t="shared" si="3"/>
        <v>10.1</v>
      </c>
      <c r="H66" s="118" t="s">
        <v>2727</v>
      </c>
      <c r="I66" s="63" t="s">
        <v>208</v>
      </c>
      <c r="J66" s="63" t="s">
        <v>210</v>
      </c>
      <c r="K66" s="66">
        <v>73753588</v>
      </c>
      <c r="L66" s="65" t="s">
        <v>1148</v>
      </c>
      <c r="M66" s="67">
        <v>1</v>
      </c>
      <c r="N66" s="65" t="s">
        <v>27</v>
      </c>
      <c r="O66" s="65" t="s">
        <v>1148</v>
      </c>
      <c r="P66" s="79"/>
    </row>
    <row r="67" spans="1:16" s="7" customFormat="1" ht="24.75" customHeight="1" outlineLevel="1" x14ac:dyDescent="0.25">
      <c r="A67" s="140">
        <v>20</v>
      </c>
      <c r="B67" s="118" t="s">
        <v>2721</v>
      </c>
      <c r="C67" s="120" t="s">
        <v>31</v>
      </c>
      <c r="D67" s="63" t="s">
        <v>2728</v>
      </c>
      <c r="E67" s="141">
        <v>40693</v>
      </c>
      <c r="F67" s="141">
        <v>40908</v>
      </c>
      <c r="G67" s="155">
        <f t="shared" si="3"/>
        <v>7.166666666666667</v>
      </c>
      <c r="H67" s="118" t="s">
        <v>2729</v>
      </c>
      <c r="I67" s="63" t="s">
        <v>208</v>
      </c>
      <c r="J67" s="63" t="s">
        <v>210</v>
      </c>
      <c r="K67" s="66">
        <v>67414148</v>
      </c>
      <c r="L67" s="65" t="s">
        <v>1148</v>
      </c>
      <c r="M67" s="67">
        <v>1</v>
      </c>
      <c r="N67" s="65" t="s">
        <v>27</v>
      </c>
      <c r="O67" s="65" t="s">
        <v>1148</v>
      </c>
      <c r="P67" s="79"/>
    </row>
    <row r="68" spans="1:16" s="7" customFormat="1" ht="24.75" customHeight="1" outlineLevel="1" x14ac:dyDescent="0.25">
      <c r="A68" s="140">
        <v>21</v>
      </c>
      <c r="B68" s="118" t="s">
        <v>2721</v>
      </c>
      <c r="C68" s="120" t="s">
        <v>31</v>
      </c>
      <c r="D68" s="63" t="s">
        <v>2730</v>
      </c>
      <c r="E68" s="141">
        <v>41075</v>
      </c>
      <c r="F68" s="141">
        <v>41274</v>
      </c>
      <c r="G68" s="155">
        <f t="shared" si="3"/>
        <v>6.6333333333333337</v>
      </c>
      <c r="H68" s="118" t="s">
        <v>2731</v>
      </c>
      <c r="I68" s="63" t="s">
        <v>208</v>
      </c>
      <c r="J68" s="63" t="s">
        <v>210</v>
      </c>
      <c r="K68" s="66">
        <v>88937886</v>
      </c>
      <c r="L68" s="65" t="s">
        <v>1148</v>
      </c>
      <c r="M68" s="67">
        <v>1</v>
      </c>
      <c r="N68" s="65" t="s">
        <v>27</v>
      </c>
      <c r="O68" s="65" t="s">
        <v>1148</v>
      </c>
      <c r="P68" s="79"/>
    </row>
    <row r="69" spans="1:16" s="7" customFormat="1" ht="24.75" customHeight="1" outlineLevel="1" x14ac:dyDescent="0.25">
      <c r="A69" s="140">
        <v>22</v>
      </c>
      <c r="B69" s="118" t="s">
        <v>2721</v>
      </c>
      <c r="C69" s="120" t="s">
        <v>31</v>
      </c>
      <c r="D69" s="63" t="s">
        <v>2732</v>
      </c>
      <c r="E69" s="141">
        <v>41464</v>
      </c>
      <c r="F69" s="141">
        <v>41639</v>
      </c>
      <c r="G69" s="155">
        <f t="shared" si="3"/>
        <v>5.833333333333333</v>
      </c>
      <c r="H69" s="118" t="s">
        <v>2733</v>
      </c>
      <c r="I69" s="63" t="s">
        <v>208</v>
      </c>
      <c r="J69" s="63" t="s">
        <v>210</v>
      </c>
      <c r="K69" s="66">
        <v>89676587</v>
      </c>
      <c r="L69" s="65" t="s">
        <v>1148</v>
      </c>
      <c r="M69" s="67">
        <v>1</v>
      </c>
      <c r="N69" s="65" t="s">
        <v>27</v>
      </c>
      <c r="O69" s="65" t="s">
        <v>1148</v>
      </c>
      <c r="P69" s="79"/>
    </row>
    <row r="70" spans="1:16" s="7" customFormat="1" ht="24.75" customHeight="1" outlineLevel="1" x14ac:dyDescent="0.25">
      <c r="A70" s="140">
        <v>23</v>
      </c>
      <c r="B70" s="64"/>
      <c r="C70" s="65"/>
      <c r="D70" s="63"/>
      <c r="E70" s="141"/>
      <c r="F70" s="141"/>
      <c r="G70" s="155"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5"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5"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5"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5"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5"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5"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5"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5"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5"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5"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5"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5"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5"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5"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5"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5"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5"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5"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5"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5"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5"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5"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5"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5"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5"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5"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5"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5"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5"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5"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5"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5"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5"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5"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5"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5"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2655</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6" t="s">
        <v>2664</v>
      </c>
      <c r="C114" s="158" t="s">
        <v>31</v>
      </c>
      <c r="D114" s="117" t="s">
        <v>2708</v>
      </c>
      <c r="E114" s="141">
        <v>44172</v>
      </c>
      <c r="F114" s="141">
        <v>44773</v>
      </c>
      <c r="G114" s="155">
        <f>IF(AND(E114&lt;&gt;"",F114&lt;&gt;""),((F114-E114)/30),"")</f>
        <v>20.033333333333335</v>
      </c>
      <c r="H114" s="116" t="s">
        <v>2712</v>
      </c>
      <c r="I114" s="117" t="s">
        <v>208</v>
      </c>
      <c r="J114" s="117" t="s">
        <v>210</v>
      </c>
      <c r="K114" s="68">
        <v>2018914545</v>
      </c>
      <c r="L114" s="100">
        <f>+IF(AND(K114&gt;0,O114="Ejecución"),(K114/877802)*Tabla28[[#This Row],[% participación]],IF(AND(K114&gt;0,O114&lt;&gt;"Ejecución"),"-",""))</f>
        <v>2299.9657610714034</v>
      </c>
      <c r="M114" s="120" t="s">
        <v>1148</v>
      </c>
      <c r="N114" s="168">
        <v>1</v>
      </c>
      <c r="O114" s="157" t="s">
        <v>1150</v>
      </c>
      <c r="P114" s="78"/>
    </row>
    <row r="115" spans="1:16" s="6" customFormat="1" ht="24.75" customHeight="1" x14ac:dyDescent="0.25">
      <c r="A115" s="139">
        <v>2</v>
      </c>
      <c r="B115" s="156" t="s">
        <v>2664</v>
      </c>
      <c r="C115" s="158" t="s">
        <v>31</v>
      </c>
      <c r="D115" s="117" t="s">
        <v>2709</v>
      </c>
      <c r="E115" s="141">
        <v>44172</v>
      </c>
      <c r="F115" s="141">
        <v>44773</v>
      </c>
      <c r="G115" s="155">
        <f t="shared" ref="G115:G116" si="4">IF(AND(E115&lt;&gt;"",F115&lt;&gt;""),((F115-E115)/30),"")</f>
        <v>20.033333333333335</v>
      </c>
      <c r="H115" s="116" t="s">
        <v>2713</v>
      </c>
      <c r="I115" s="117" t="s">
        <v>208</v>
      </c>
      <c r="J115" s="117" t="s">
        <v>210</v>
      </c>
      <c r="K115" s="68">
        <v>2278916541</v>
      </c>
      <c r="L115" s="100">
        <f>+IF(AND(K115&gt;0,O115="Ejecución"),(K115/877802)*Tabla28[[#This Row],[% participación]],IF(AND(K115&gt;0,O115&lt;&gt;"Ejecución"),"-",""))</f>
        <v>2596.1623931137092</v>
      </c>
      <c r="M115" s="65" t="s">
        <v>1148</v>
      </c>
      <c r="N115" s="168">
        <v>1</v>
      </c>
      <c r="O115" s="157" t="s">
        <v>1150</v>
      </c>
      <c r="P115" s="78"/>
    </row>
    <row r="116" spans="1:16" s="6" customFormat="1" ht="24.75" customHeight="1" x14ac:dyDescent="0.25">
      <c r="A116" s="139">
        <v>3</v>
      </c>
      <c r="B116" s="156" t="s">
        <v>2664</v>
      </c>
      <c r="C116" s="158" t="s">
        <v>31</v>
      </c>
      <c r="D116" s="117" t="s">
        <v>2710</v>
      </c>
      <c r="E116" s="141">
        <v>44172</v>
      </c>
      <c r="F116" s="141">
        <v>44773</v>
      </c>
      <c r="G116" s="155">
        <f t="shared" si="4"/>
        <v>20.033333333333335</v>
      </c>
      <c r="H116" s="116" t="s">
        <v>2714</v>
      </c>
      <c r="I116" s="117" t="s">
        <v>208</v>
      </c>
      <c r="J116" s="117" t="s">
        <v>210</v>
      </c>
      <c r="K116" s="68">
        <v>1033933229</v>
      </c>
      <c r="L116" s="100">
        <f>+IF(AND(K116&gt;0,O116="Ejecución"),(K116/877802)*Tabla28[[#This Row],[% participación]],IF(AND(K116&gt;0,O116&lt;&gt;"Ejecución"),"-",""))</f>
        <v>1177.8661121756386</v>
      </c>
      <c r="M116" s="65" t="s">
        <v>1148</v>
      </c>
      <c r="N116" s="168">
        <v>1</v>
      </c>
      <c r="O116" s="157" t="s">
        <v>1150</v>
      </c>
      <c r="P116" s="78"/>
    </row>
    <row r="117" spans="1:16" s="6" customFormat="1" ht="24.75" customHeight="1" outlineLevel="1" x14ac:dyDescent="0.25">
      <c r="A117" s="139">
        <v>4</v>
      </c>
      <c r="B117" s="156" t="s">
        <v>2664</v>
      </c>
      <c r="C117" s="158" t="s">
        <v>31</v>
      </c>
      <c r="D117" s="117" t="s">
        <v>2711</v>
      </c>
      <c r="E117" s="141">
        <v>43888</v>
      </c>
      <c r="F117" s="141">
        <v>44196</v>
      </c>
      <c r="G117" s="155">
        <f t="shared" ref="G117:G159" si="5">IF(AND(E117&lt;&gt;"",F117&lt;&gt;""),((F117-E117)/30),"")</f>
        <v>10.266666666666667</v>
      </c>
      <c r="H117" s="116" t="s">
        <v>2715</v>
      </c>
      <c r="I117" s="117" t="s">
        <v>208</v>
      </c>
      <c r="J117" s="117" t="s">
        <v>210</v>
      </c>
      <c r="K117" s="68">
        <v>2905649362</v>
      </c>
      <c r="L117" s="100">
        <f>+IF(AND(K117&gt;0,O117="Ejecución"),(K117/877802)*Tabla28[[#This Row],[% participación]],IF(AND(K117&gt;0,O117&lt;&gt;"Ejecución"),"-",""))</f>
        <v>3310.1421072178009</v>
      </c>
      <c r="M117" s="65" t="s">
        <v>1148</v>
      </c>
      <c r="N117" s="168">
        <v>1</v>
      </c>
      <c r="O117" s="157" t="s">
        <v>1150</v>
      </c>
      <c r="P117" s="78"/>
    </row>
    <row r="118" spans="1:16" s="7" customFormat="1" ht="24.75" customHeight="1" outlineLevel="1" x14ac:dyDescent="0.25">
      <c r="A118" s="140">
        <v>5</v>
      </c>
      <c r="B118" s="156" t="s">
        <v>2664</v>
      </c>
      <c r="C118" s="158" t="s">
        <v>31</v>
      </c>
      <c r="D118" s="63"/>
      <c r="E118" s="141"/>
      <c r="F118" s="141"/>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40">
        <v>6</v>
      </c>
      <c r="B119" s="156" t="s">
        <v>2664</v>
      </c>
      <c r="C119" s="158" t="s">
        <v>31</v>
      </c>
      <c r="D119" s="63"/>
      <c r="E119" s="141"/>
      <c r="F119" s="141"/>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40">
        <v>7</v>
      </c>
      <c r="B120" s="156" t="s">
        <v>2664</v>
      </c>
      <c r="C120" s="158" t="s">
        <v>31</v>
      </c>
      <c r="D120" s="63"/>
      <c r="E120" s="141"/>
      <c r="F120" s="141"/>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40">
        <v>8</v>
      </c>
      <c r="B121" s="156" t="s">
        <v>2664</v>
      </c>
      <c r="C121" s="158" t="s">
        <v>31</v>
      </c>
      <c r="D121" s="63"/>
      <c r="E121" s="141"/>
      <c r="F121" s="141"/>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40">
        <v>9</v>
      </c>
      <c r="B122" s="156" t="s">
        <v>2664</v>
      </c>
      <c r="C122" s="158" t="s">
        <v>31</v>
      </c>
      <c r="D122" s="63"/>
      <c r="E122" s="141"/>
      <c r="F122" s="141"/>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40">
        <v>10</v>
      </c>
      <c r="B123" s="156" t="s">
        <v>2664</v>
      </c>
      <c r="C123" s="158" t="s">
        <v>31</v>
      </c>
      <c r="D123" s="63"/>
      <c r="E123" s="141"/>
      <c r="F123" s="141"/>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40">
        <v>11</v>
      </c>
      <c r="B124" s="156" t="s">
        <v>2664</v>
      </c>
      <c r="C124" s="158" t="s">
        <v>31</v>
      </c>
      <c r="D124" s="63"/>
      <c r="E124" s="141"/>
      <c r="F124" s="141"/>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40">
        <v>12</v>
      </c>
      <c r="B125" s="156" t="s">
        <v>2664</v>
      </c>
      <c r="C125" s="158" t="s">
        <v>31</v>
      </c>
      <c r="D125" s="63"/>
      <c r="E125" s="141"/>
      <c r="F125" s="141"/>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40">
        <v>13</v>
      </c>
      <c r="B126" s="156" t="s">
        <v>2664</v>
      </c>
      <c r="C126" s="158" t="s">
        <v>31</v>
      </c>
      <c r="D126" s="63"/>
      <c r="E126" s="141"/>
      <c r="F126" s="141"/>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40">
        <v>14</v>
      </c>
      <c r="B127" s="156" t="s">
        <v>2664</v>
      </c>
      <c r="C127" s="158" t="s">
        <v>31</v>
      </c>
      <c r="D127" s="63"/>
      <c r="E127" s="141"/>
      <c r="F127" s="141"/>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40">
        <v>15</v>
      </c>
      <c r="B128" s="156" t="s">
        <v>2664</v>
      </c>
      <c r="C128" s="158" t="s">
        <v>31</v>
      </c>
      <c r="D128" s="63"/>
      <c r="E128" s="141"/>
      <c r="F128" s="141"/>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40">
        <v>16</v>
      </c>
      <c r="B129" s="156" t="s">
        <v>2664</v>
      </c>
      <c r="C129" s="158" t="s">
        <v>31</v>
      </c>
      <c r="D129" s="63"/>
      <c r="E129" s="141"/>
      <c r="F129" s="141"/>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40">
        <v>17</v>
      </c>
      <c r="B130" s="156" t="s">
        <v>2664</v>
      </c>
      <c r="C130" s="158" t="s">
        <v>31</v>
      </c>
      <c r="D130" s="63"/>
      <c r="E130" s="141"/>
      <c r="F130" s="141"/>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40">
        <v>18</v>
      </c>
      <c r="B131" s="156" t="s">
        <v>2664</v>
      </c>
      <c r="C131" s="158" t="s">
        <v>31</v>
      </c>
      <c r="D131" s="63"/>
      <c r="E131" s="141"/>
      <c r="F131" s="141"/>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40">
        <v>19</v>
      </c>
      <c r="B132" s="156" t="s">
        <v>2664</v>
      </c>
      <c r="C132" s="158" t="s">
        <v>31</v>
      </c>
      <c r="D132" s="63"/>
      <c r="E132" s="141"/>
      <c r="F132" s="141"/>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40">
        <v>20</v>
      </c>
      <c r="B133" s="156" t="s">
        <v>2664</v>
      </c>
      <c r="C133" s="158" t="s">
        <v>31</v>
      </c>
      <c r="D133" s="63"/>
      <c r="E133" s="141"/>
      <c r="F133" s="141"/>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40">
        <v>21</v>
      </c>
      <c r="B134" s="156" t="s">
        <v>2664</v>
      </c>
      <c r="C134" s="158" t="s">
        <v>31</v>
      </c>
      <c r="D134" s="63"/>
      <c r="E134" s="141"/>
      <c r="F134" s="141"/>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40">
        <v>22</v>
      </c>
      <c r="B135" s="156" t="s">
        <v>2664</v>
      </c>
      <c r="C135" s="158" t="s">
        <v>31</v>
      </c>
      <c r="D135" s="63"/>
      <c r="E135" s="141"/>
      <c r="F135" s="141"/>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40">
        <v>23</v>
      </c>
      <c r="B136" s="156" t="s">
        <v>2664</v>
      </c>
      <c r="C136" s="158" t="s">
        <v>31</v>
      </c>
      <c r="D136" s="63"/>
      <c r="E136" s="141"/>
      <c r="F136" s="141"/>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40">
        <v>24</v>
      </c>
      <c r="B137" s="156" t="s">
        <v>2664</v>
      </c>
      <c r="C137" s="158" t="s">
        <v>31</v>
      </c>
      <c r="D137" s="63"/>
      <c r="E137" s="141"/>
      <c r="F137" s="141"/>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40">
        <v>25</v>
      </c>
      <c r="B138" s="156" t="s">
        <v>2664</v>
      </c>
      <c r="C138" s="158" t="s">
        <v>31</v>
      </c>
      <c r="D138" s="63"/>
      <c r="E138" s="141"/>
      <c r="F138" s="141"/>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40">
        <v>26</v>
      </c>
      <c r="B139" s="156" t="s">
        <v>2664</v>
      </c>
      <c r="C139" s="158" t="s">
        <v>31</v>
      </c>
      <c r="D139" s="63"/>
      <c r="E139" s="141"/>
      <c r="F139" s="141"/>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40">
        <v>27</v>
      </c>
      <c r="B140" s="156" t="s">
        <v>2664</v>
      </c>
      <c r="C140" s="158" t="s">
        <v>31</v>
      </c>
      <c r="D140" s="63"/>
      <c r="E140" s="141"/>
      <c r="F140" s="141"/>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40">
        <v>28</v>
      </c>
      <c r="B141" s="156" t="s">
        <v>2664</v>
      </c>
      <c r="C141" s="158" t="s">
        <v>31</v>
      </c>
      <c r="D141" s="63"/>
      <c r="E141" s="141"/>
      <c r="F141" s="141"/>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40">
        <v>29</v>
      </c>
      <c r="B142" s="156" t="s">
        <v>2664</v>
      </c>
      <c r="C142" s="158" t="s">
        <v>31</v>
      </c>
      <c r="D142" s="63"/>
      <c r="E142" s="141"/>
      <c r="F142" s="141"/>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40">
        <v>30</v>
      </c>
      <c r="B143" s="156" t="s">
        <v>2664</v>
      </c>
      <c r="C143" s="158" t="s">
        <v>31</v>
      </c>
      <c r="D143" s="63"/>
      <c r="E143" s="141"/>
      <c r="F143" s="141"/>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40">
        <v>31</v>
      </c>
      <c r="B144" s="156" t="s">
        <v>2664</v>
      </c>
      <c r="C144" s="158" t="s">
        <v>31</v>
      </c>
      <c r="D144" s="63"/>
      <c r="E144" s="141"/>
      <c r="F144" s="141"/>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40">
        <v>32</v>
      </c>
      <c r="B145" s="156" t="s">
        <v>2664</v>
      </c>
      <c r="C145" s="158" t="s">
        <v>31</v>
      </c>
      <c r="D145" s="63"/>
      <c r="E145" s="141"/>
      <c r="F145" s="141"/>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40">
        <v>33</v>
      </c>
      <c r="B146" s="156" t="s">
        <v>2664</v>
      </c>
      <c r="C146" s="158" t="s">
        <v>31</v>
      </c>
      <c r="D146" s="63"/>
      <c r="E146" s="141"/>
      <c r="F146" s="141"/>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40">
        <v>34</v>
      </c>
      <c r="B147" s="156" t="s">
        <v>2664</v>
      </c>
      <c r="C147" s="158" t="s">
        <v>31</v>
      </c>
      <c r="D147" s="63"/>
      <c r="E147" s="141"/>
      <c r="F147" s="141"/>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40">
        <v>35</v>
      </c>
      <c r="B148" s="156" t="s">
        <v>2664</v>
      </c>
      <c r="C148" s="158" t="s">
        <v>31</v>
      </c>
      <c r="D148" s="63"/>
      <c r="E148" s="141"/>
      <c r="F148" s="141"/>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40">
        <v>36</v>
      </c>
      <c r="B149" s="156" t="s">
        <v>2664</v>
      </c>
      <c r="C149" s="158" t="s">
        <v>31</v>
      </c>
      <c r="D149" s="63"/>
      <c r="E149" s="141"/>
      <c r="F149" s="141"/>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40">
        <v>37</v>
      </c>
      <c r="B150" s="156" t="s">
        <v>2664</v>
      </c>
      <c r="C150" s="158" t="s">
        <v>31</v>
      </c>
      <c r="D150" s="63"/>
      <c r="E150" s="141"/>
      <c r="F150" s="141"/>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40">
        <v>38</v>
      </c>
      <c r="B151" s="156" t="s">
        <v>2664</v>
      </c>
      <c r="C151" s="158" t="s">
        <v>31</v>
      </c>
      <c r="D151" s="63"/>
      <c r="E151" s="141"/>
      <c r="F151" s="141"/>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40">
        <v>39</v>
      </c>
      <c r="B152" s="156" t="s">
        <v>2664</v>
      </c>
      <c r="C152" s="158" t="s">
        <v>31</v>
      </c>
      <c r="D152" s="63"/>
      <c r="E152" s="141"/>
      <c r="F152" s="141"/>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40">
        <v>40</v>
      </c>
      <c r="B153" s="156" t="s">
        <v>2664</v>
      </c>
      <c r="C153" s="158" t="s">
        <v>31</v>
      </c>
      <c r="D153" s="63"/>
      <c r="E153" s="141"/>
      <c r="F153" s="141"/>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40">
        <v>41</v>
      </c>
      <c r="B154" s="156" t="s">
        <v>2664</v>
      </c>
      <c r="C154" s="158" t="s">
        <v>31</v>
      </c>
      <c r="D154" s="63"/>
      <c r="E154" s="141"/>
      <c r="F154" s="141"/>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40">
        <v>42</v>
      </c>
      <c r="B155" s="156" t="s">
        <v>2664</v>
      </c>
      <c r="C155" s="158" t="s">
        <v>31</v>
      </c>
      <c r="D155" s="63"/>
      <c r="E155" s="141"/>
      <c r="F155" s="141"/>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40">
        <v>43</v>
      </c>
      <c r="B156" s="156" t="s">
        <v>2664</v>
      </c>
      <c r="C156" s="158" t="s">
        <v>31</v>
      </c>
      <c r="D156" s="63"/>
      <c r="E156" s="141"/>
      <c r="F156" s="141"/>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40">
        <v>44</v>
      </c>
      <c r="B157" s="156" t="s">
        <v>2664</v>
      </c>
      <c r="C157" s="158" t="s">
        <v>31</v>
      </c>
      <c r="D157" s="63"/>
      <c r="E157" s="141"/>
      <c r="F157" s="141"/>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40">
        <v>45</v>
      </c>
      <c r="B158" s="156" t="s">
        <v>2664</v>
      </c>
      <c r="C158" s="158" t="s">
        <v>31</v>
      </c>
      <c r="D158" s="63"/>
      <c r="E158" s="141"/>
      <c r="F158" s="141"/>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40">
        <v>46</v>
      </c>
      <c r="B159" s="156" t="s">
        <v>2664</v>
      </c>
      <c r="C159" s="158" t="s">
        <v>31</v>
      </c>
      <c r="D159" s="63"/>
      <c r="E159" s="141"/>
      <c r="F159" s="141"/>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40">
        <v>47</v>
      </c>
      <c r="B160" s="156" t="s">
        <v>2664</v>
      </c>
      <c r="C160" s="158" t="s">
        <v>31</v>
      </c>
      <c r="D160" s="63"/>
      <c r="E160" s="141"/>
      <c r="F160" s="141"/>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2659</v>
      </c>
      <c r="B163" s="204"/>
      <c r="C163" s="204"/>
      <c r="D163" s="204"/>
      <c r="E163" s="205"/>
      <c r="F163" s="206" t="s">
        <v>2660</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2657</v>
      </c>
      <c r="C168" s="230"/>
      <c r="D168" s="230"/>
      <c r="E168" s="8"/>
      <c r="F168" s="5"/>
      <c r="H168" s="81" t="s">
        <v>2656</v>
      </c>
      <c r="I168" s="211"/>
      <c r="J168" s="212"/>
      <c r="K168" s="212"/>
      <c r="L168" s="212"/>
      <c r="M168" s="212"/>
      <c r="N168" s="212"/>
      <c r="O168" s="21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2667</v>
      </c>
      <c r="B172" s="201"/>
      <c r="C172" s="201"/>
      <c r="D172" s="201"/>
      <c r="E172" s="201"/>
      <c r="F172" s="201"/>
      <c r="G172" s="201"/>
      <c r="H172" s="201"/>
      <c r="I172" s="201"/>
      <c r="J172" s="201"/>
      <c r="K172" s="201"/>
      <c r="L172" s="201"/>
      <c r="M172" s="201"/>
      <c r="N172" s="201"/>
      <c r="O172" s="202"/>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2668</v>
      </c>
      <c r="C176" s="221"/>
      <c r="D176" s="221"/>
      <c r="E176" s="221"/>
      <c r="F176" s="221"/>
      <c r="G176" s="221"/>
      <c r="H176" s="20"/>
      <c r="I176" s="174" t="s">
        <v>2674</v>
      </c>
      <c r="J176" s="175"/>
      <c r="K176" s="175"/>
      <c r="L176" s="175"/>
      <c r="M176" s="175"/>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2671</v>
      </c>
      <c r="O177" s="8"/>
      <c r="Q177" s="19"/>
      <c r="R177" s="19"/>
      <c r="S177" s="19"/>
      <c r="T177" s="19"/>
      <c r="U177" s="19"/>
      <c r="V177" s="19"/>
      <c r="W177" s="19"/>
      <c r="X177" s="19"/>
      <c r="Y177" s="19"/>
      <c r="Z177" s="19"/>
      <c r="AA177" s="19"/>
      <c r="AB177" s="19"/>
    </row>
    <row r="178" spans="1:28" ht="23.25" x14ac:dyDescent="0.25">
      <c r="A178" s="9"/>
      <c r="B178" s="225"/>
      <c r="C178" s="226"/>
      <c r="D178" s="227"/>
      <c r="E178" s="162"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9"/>
      <c r="Z178" s="160" t="str">
        <f>IF(Y178&gt;0,SUM(E180+Y178),"")</f>
        <v/>
      </c>
      <c r="AA178" s="19"/>
      <c r="AB178" s="19"/>
    </row>
    <row r="179" spans="1:28" ht="23.25" x14ac:dyDescent="0.25">
      <c r="A179" s="9"/>
      <c r="B179" s="187" t="s">
        <v>2668</v>
      </c>
      <c r="C179" s="187"/>
      <c r="D179" s="187"/>
      <c r="E179" s="166">
        <v>0.02</v>
      </c>
      <c r="F179" s="165">
        <v>0.06</v>
      </c>
      <c r="G179" s="160">
        <f>IF(F179&gt;0,SUM(E179+F179),"")</f>
        <v>0.08</v>
      </c>
      <c r="H179" s="5"/>
      <c r="I179" s="187" t="s">
        <v>2670</v>
      </c>
      <c r="J179" s="187"/>
      <c r="K179" s="187"/>
      <c r="L179" s="187"/>
      <c r="M179" s="167">
        <v>0.05</v>
      </c>
      <c r="O179" s="8"/>
      <c r="Q179" s="19"/>
      <c r="R179" s="154">
        <f>IF(M179&gt;0,SUM(L179+M179),"")</f>
        <v>0.05</v>
      </c>
      <c r="T179" s="19"/>
      <c r="U179" s="233" t="s">
        <v>1166</v>
      </c>
      <c r="V179" s="233"/>
      <c r="W179" s="233"/>
      <c r="X179" s="24">
        <v>0.02</v>
      </c>
      <c r="Y179" s="159"/>
      <c r="Z179" s="160" t="str">
        <f>IF(Y179&gt;0,SUM(E181+Y179),"")</f>
        <v/>
      </c>
      <c r="AA179" s="19"/>
      <c r="AB179" s="19"/>
    </row>
    <row r="180" spans="1:28" ht="23.25" hidden="1" x14ac:dyDescent="0.25">
      <c r="A180" s="9"/>
      <c r="B180" s="173"/>
      <c r="C180" s="173"/>
      <c r="D180" s="173"/>
      <c r="E180" s="164"/>
      <c r="H180" s="5"/>
      <c r="I180" s="173"/>
      <c r="J180" s="173"/>
      <c r="K180" s="173"/>
      <c r="L180" s="173"/>
      <c r="M180" s="5"/>
      <c r="O180" s="8"/>
      <c r="Q180" s="19"/>
      <c r="R180" s="154" t="str">
        <f>IF(S180&gt;0,SUM(L180+S180),"")</f>
        <v/>
      </c>
      <c r="S180" s="159"/>
      <c r="T180" s="19"/>
      <c r="U180" s="233" t="s">
        <v>1167</v>
      </c>
      <c r="V180" s="233"/>
      <c r="W180" s="233"/>
      <c r="X180" s="24">
        <v>0.03</v>
      </c>
      <c r="Y180" s="159"/>
      <c r="Z180" s="160" t="str">
        <f>IF(Y180&gt;0,SUM(E182+Y180),"")</f>
        <v/>
      </c>
      <c r="AA180" s="19"/>
      <c r="AB180" s="19"/>
    </row>
    <row r="181" spans="1:28" ht="23.25" hidden="1" x14ac:dyDescent="0.25">
      <c r="A181" s="9"/>
      <c r="B181" s="173"/>
      <c r="C181" s="173"/>
      <c r="D181" s="173"/>
      <c r="E181" s="164"/>
      <c r="H181" s="5"/>
      <c r="I181" s="173"/>
      <c r="J181" s="173"/>
      <c r="K181" s="173"/>
      <c r="L181" s="173"/>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3"/>
      <c r="C182" s="173"/>
      <c r="D182" s="173"/>
      <c r="E182" s="164"/>
      <c r="H182" s="5"/>
      <c r="I182" s="173"/>
      <c r="J182" s="173"/>
      <c r="K182" s="173"/>
      <c r="L182" s="173"/>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4" t="str">
        <f>IF(S183&gt;0,SUM(L183+S183),"")</f>
        <v/>
      </c>
      <c r="S183" s="159"/>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1">
        <f>+SUM(G179:G182)</f>
        <v>0.08</v>
      </c>
      <c r="D185" s="91" t="s">
        <v>2628</v>
      </c>
      <c r="E185" s="94">
        <f>+(C185*SUM(K20:K35))</f>
        <v>244020672</v>
      </c>
      <c r="F185" s="92"/>
      <c r="G185" s="93"/>
      <c r="H185" s="88"/>
      <c r="I185" s="90" t="s">
        <v>2627</v>
      </c>
      <c r="J185" s="161">
        <f>+SUM(M179:M183)</f>
        <v>0.05</v>
      </c>
      <c r="K185" s="232" t="s">
        <v>2628</v>
      </c>
      <c r="L185" s="232"/>
      <c r="M185" s="94">
        <f>+J185*(SUM(K20:K35))</f>
        <v>152512920</v>
      </c>
      <c r="N185" s="95"/>
      <c r="O185" s="96"/>
    </row>
    <row r="186" spans="1:28" ht="15.75" thickBot="1" x14ac:dyDescent="0.3">
      <c r="A186" s="10"/>
      <c r="B186" s="97"/>
      <c r="C186" s="97"/>
      <c r="D186" s="97"/>
      <c r="E186" s="97"/>
      <c r="F186" s="97"/>
      <c r="G186" s="97"/>
      <c r="H186" s="97"/>
      <c r="I186" s="163" t="s">
        <v>2672</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1" t="s">
        <v>2636</v>
      </c>
      <c r="C192" s="191"/>
      <c r="E192" s="5" t="s">
        <v>20</v>
      </c>
      <c r="H192" s="26" t="s">
        <v>24</v>
      </c>
      <c r="J192" s="5" t="s">
        <v>2637</v>
      </c>
      <c r="K192" s="5"/>
      <c r="M192" s="5"/>
      <c r="N192" s="5"/>
      <c r="O192" s="8"/>
      <c r="Q192" s="149"/>
      <c r="R192" s="150"/>
      <c r="S192" s="150"/>
      <c r="T192" s="149"/>
    </row>
    <row r="193" spans="1:18" x14ac:dyDescent="0.25">
      <c r="A193" s="9"/>
      <c r="C193" s="121">
        <v>41978</v>
      </c>
      <c r="D193" s="5"/>
      <c r="E193" s="122">
        <v>1904</v>
      </c>
      <c r="F193" s="5"/>
      <c r="G193" s="5"/>
      <c r="H193" s="143" t="s">
        <v>2716</v>
      </c>
      <c r="J193" s="5"/>
      <c r="K193" s="123">
        <v>41563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1" t="s">
        <v>2658</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22" t="s">
        <v>2719</v>
      </c>
      <c r="J211" s="27" t="s">
        <v>2622</v>
      </c>
      <c r="K211" s="122" t="s">
        <v>2719</v>
      </c>
      <c r="L211" s="21"/>
      <c r="M211" s="21"/>
      <c r="N211" s="21"/>
      <c r="O211" s="8"/>
    </row>
    <row r="212" spans="1:15" x14ac:dyDescent="0.25">
      <c r="A212" s="9"/>
      <c r="B212" s="27" t="s">
        <v>2619</v>
      </c>
      <c r="C212" s="143" t="s">
        <v>2716</v>
      </c>
      <c r="D212" s="21"/>
      <c r="G212" s="27" t="s">
        <v>2621</v>
      </c>
      <c r="H212" s="172">
        <v>3106827453</v>
      </c>
      <c r="J212" s="27" t="s">
        <v>2623</v>
      </c>
      <c r="K212" s="122"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www.w3.org/XML/1998/namespace"/>
    <ds:schemaRef ds:uri="http://schemas.microsoft.com/office/infopath/2007/PartnerControls"/>
    <ds:schemaRef ds:uri="a65d333d-5b59-4810-bc94-b80d9325abbc"/>
    <ds:schemaRef ds:uri="http://purl.org/dc/elements/1.1/"/>
    <ds:schemaRef ds:uri="http://purl.org/dc/terms/"/>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2020-12-29T03:41:33Z</cp:lastPrinted>
  <dcterms:created xsi:type="dcterms:W3CDTF">2020-10-14T21:57:42Z</dcterms:created>
  <dcterms:modified xsi:type="dcterms:W3CDTF">2020-12-29T03:51:13Z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