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IGIA PEREZ\Desktop\LORICA BE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<sst xmlns="http://schemas.openxmlformats.org/spreadsheetml/2006/main" count="3189" uniqueCount="2710">
  <si>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</si>
  <si>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</si>
  <si>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</si>
  <si>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</si>
  <si>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</si>
  <si>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</si>
  <si>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</si>
  <si>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</si>
  <si>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</si>
  <si>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</si>
  <si>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</si>
  <si>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</si>
  <si>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</si>
  <si>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</si>
  <si>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</si>
  <si>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</si>
  <si>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</si>
  <si>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</si>
  <si>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</si>
  <si>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</si>
  <si>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</si>
  <si>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</si>
  <si>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</si>
  <si>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</si>
  <si>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</si>
  <si>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</si>
  <si>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</si>
  <si>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</si>
  <si>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</si>
  <si>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</si>
  <si>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</si>
  <si>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</si>
  <si>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</si>
  <si>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</si>
  <si>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</si>
  <si>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</si>
  <si>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</si>
  <si>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</si>
  <si>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</si>
  <si>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</si>
  <si>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</si>
  <si>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</si>
  <si>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</si>
  <si>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</si>
  <si>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</si>
  <si>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</si>
  <si>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</si>
  <si>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</si>
  <si>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</si>
  <si>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</si>
  <si>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</si>
  <si>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</si>
  <si>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</si>
  <si>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</si>
  <si>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</si>
  <si>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</si>
  <si>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</si>
  <si>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</si>
  <si>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</si>
  <si>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</si>
  <si>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</si>
  <si>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</si>
  <si>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</si>
  <si>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</si>
  <si>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</si>
  <si>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</si>
  <si>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</si>
  <si>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</si>
  <si>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</si>
  <si>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</si>
  <si>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</si>
  <si>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</si>
  <si>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</si>
  <si>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</si>
  <si>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</si>
  <si>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</si>
  <si>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</si>
  <si>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</si>
  <si>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</si>
  <si>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</si>
  <si>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</si>
  <si>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</si>
  <si>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</si>
  <si>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</si>
  <si>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</si>
  <si>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</si>
  <si>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</si>
  <si>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</si>
  <si>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</si>
  <si>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</si>
  <si>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</si>
  <si>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</si>
  <si>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</si>
  <si>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</si>
  <si>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</si>
  <si>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</si>
  <si>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</si>
  <si>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</si>
  <si>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</si>
  <si>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</si>
  <si>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</si>
  <si>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</si>
  <si>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</si>
  <si>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</si>
  <si>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</si>
  <si>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</si>
  <si>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</si>
  <si>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</si>
  <si>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</si>
  <si>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</si>
  <si>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</si>
  <si>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</si>
  <si>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</si>
  <si>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</si>
  <si>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</si>
  <si>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</si>
  <si>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</si>
  <si>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</si>
  <si>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</si>
  <si>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</si>
  <si>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</si>
  <si>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</si>
  <si>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</si>
  <si>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</si>
  <si>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</si>
  <si>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</si>
  <si>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</si>
  <si>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</si>
  <si>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</si>
  <si>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</si>
  <si>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</si>
  <si>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</si>
  <si>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</si>
  <si>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</si>
  <si>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</si>
  <si>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</si>
  <si>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</si>
  <si>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</si>
  <si>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</si>
  <si>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</si>
  <si>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</si>
  <si>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</si>
  <si>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</si>
  <si>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</si>
  <si>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</si>
  <si>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</si>
  <si>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</si>
  <si>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</si>
  <si>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</si>
  <si>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</si>
  <si>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</si>
  <si>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</si>
  <si>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</si>
  <si>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</si>
  <si>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</si>
  <si>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</si>
  <si>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</si>
  <si>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</si>
  <si>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</si>
  <si>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</si>
  <si>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</si>
  <si>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</si>
  <si>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</si>
  <si>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</si>
  <si>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</si>
  <si>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</si>
  <si>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</si>
  <si>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</si>
  <si>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</si>
  <si>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</si>
  <si>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</si>
  <si>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</si>
  <si>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</si>
  <si>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</si>
  <si>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</si>
  <si>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</si>
  <si>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</si>
  <si>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</si>
  <si>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</si>
  <si>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</si>
  <si>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</si>
  <si>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</si>
  <si>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</si>
  <si>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</si>
  <si>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</si>
  <si>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</si>
  <si>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</si>
  <si>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</si>
  <si>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</si>
  <si>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</si>
  <si>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</si>
  <si>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</si>
  <si>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</si>
  <si>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</si>
  <si>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</si>
  <si>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</si>
  <si>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</si>
  <si>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</si>
  <si>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</si>
  <si>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</si>
  <si>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</si>
  <si>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</si>
  <si>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</si>
  <si>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</si>
  <si>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</si>
  <si>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</si>
  <si>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</si>
  <si>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</si>
  <si>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</si>
  <si>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</si>
  <si>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</si>
  <si>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</si>
  <si>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</si>
  <si>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</si>
  <si>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</si>
  <si>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</si>
  <si>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</si>
  <si>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</si>
  <si>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</si>
  <si>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</si>
  <si>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</si>
  <si>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</si>
  <si>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</si>
  <si>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</si>
  <si>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</si>
  <si>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</si>
  <si>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</si>
  <si>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</si>
  <si>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</si>
  <si>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</si>
  <si>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</si>
  <si>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</si>
  <si>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</si>
  <si>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</si>
  <si>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</si>
  <si>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</si>
  <si>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</si>
  <si>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</si>
  <si>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</si>
  <si>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</si>
  <si>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</si>
  <si>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</si>
  <si>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</si>
  <si>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</si>
  <si>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</si>
  <si>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</si>
  <si>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</si>
  <si>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</si>
  <si>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</si>
  <si>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</si>
  <si>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</si>
  <si>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</si>
  <si>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</si>
  <si>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</si>
  <si>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</si>
  <si>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</si>
  <si>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</si>
  <si>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</si>
  <si>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</si>
  <si>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</si>
  <si>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</si>
  <si>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</si>
  <si>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</si>
  <si>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</si>
  <si>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</si>
  <si>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</si>
  <si>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</si>
  <si>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</si>
  <si>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</si>
  <si>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</si>
  <si>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</si>
  <si>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</si>
  <si>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</si>
  <si>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</si>
  <si>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</si>
  <si>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</si>
  <si>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</si>
  <si>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</si>
  <si>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</si>
  <si>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</si>
  <si>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</si>
  <si>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</si>
  <si>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</si>
  <si>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</si>
  <si>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</si>
  <si>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</si>
  <si>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</si>
  <si>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</si>
  <si>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</si>
  <si>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</si>
  <si>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</si>
  <si>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</si>
  <si>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</si>
  <si>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</si>
  <si>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</si>
  <si>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</si>
  <si>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</si>
  <si>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</si>
  <si>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</si>
  <si>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</si>
  <si>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</si>
  <si>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</si>
  <si>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</si>
  <si>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</si>
  <si>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</si>
  <si>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</si>
  <si>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</si>
  <si>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</si>
  <si>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</si>
  <si>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</si>
  <si>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</si>
  <si>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</si>
  <si>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</si>
  <si>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</si>
  <si>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</si>
  <si>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</si>
  <si>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</si>
  <si>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</si>
  <si>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</si>
  <si>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</si>
  <si>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</si>
  <si>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</si>
  <si>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</si>
  <si>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</si>
  <si>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</si>
  <si>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</si>
  <si>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</si>
  <si>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</si>
  <si>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</si>
  <si>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</si>
  <si>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</si>
  <si>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</si>
  <si>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</si>
  <si>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</si>
  <si>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</si>
  <si>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</si>
  <si>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</si>
  <si>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</si>
  <si>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</si>
  <si>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</si>
  <si>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</si>
  <si>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</si>
  <si>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</si>
  <si>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</si>
  <si>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</si>
  <si>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</si>
  <si>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</si>
  <si>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</si>
  <si>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</si>
  <si>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</si>
  <si>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</si>
  <si>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</si>
  <si>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</si>
  <si>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</si>
  <si>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</si>
  <si>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</si>
  <si>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</si>
  <si>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</si>
  <si>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</si>
  <si>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</si>
  <si>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</si>
  <si>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</si>
  <si>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</si>
  <si>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</si>
  <si>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</si>
  <si>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</si>
  <si>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</si>
  <si>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</si>
  <si>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</si>
  <si>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</si>
  <si>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</si>
  <si>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</si>
  <si>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</si>
  <si>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</si>
  <si>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</si>
  <si>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</si>
  <si>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</si>
  <si>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</si>
  <si>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</si>
  <si>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</si>
  <si>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</si>
  <si>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</si>
  <si>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</si>
  <si>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</si>
  <si>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</si>
  <si>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</si>
  <si>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</si>
  <si>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</si>
  <si>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</si>
  <si>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</si>
  <si>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</si>
  <si>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</si>
  <si>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</si>
  <si>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</si>
  <si>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</si>
  <si>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</si>
  <si>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</si>
  <si>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</si>
  <si>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</si>
  <si>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</si>
  <si>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</si>
  <si>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</si>
  <si>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</si>
  <si>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</si>
  <si>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</si>
  <si>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</si>
  <si>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</si>
  <si>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</si>
  <si>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</si>
  <si>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</si>
  <si>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</si>
  <si>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</si>
  <si>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</si>
  <si>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</si>
  <si>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</si>
  <si>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</si>
  <si>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</si>
  <si>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</si>
  <si>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</si>
  <si>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</si>
  <si>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</si>
  <si>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</si>
  <si>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</si>
  <si>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</si>
  <si>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</si>
  <si>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</si>
  <si>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</si>
  <si>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</si>
  <si>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</si>
  <si>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</si>
  <si>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</si>
  <si>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</si>
  <si>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</si>
  <si>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</si>
  <si>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</si>
  <si>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</si>
  <si>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</si>
  <si>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</si>
  <si>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</si>
  <si>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</si>
  <si>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</si>
  <si>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</si>
  <si>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</si>
  <si>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</si>
  <si>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</si>
  <si>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</si>
  <si>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</si>
  <si>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</si>
  <si>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</si>
  <si>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</si>
  <si>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</si>
  <si>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</si>
  <si>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</si>
  <si>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</si>
  <si>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</si>
  <si>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</si>
  <si>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</si>
  <si>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</si>
  <si>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</si>
  <si>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</si>
  <si>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</si>
  <si>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</si>
  <si>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</si>
  <si>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</si>
  <si>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</si>
  <si>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</si>
  <si>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</si>
  <si>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</si>
  <si>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</si>
  <si>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</si>
  <si>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</si>
  <si>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</si>
  <si>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</si>
  <si>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</si>
  <si>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</si>
  <si>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</si>
  <si>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</si>
  <si>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</si>
  <si>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</si>
  <si>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</si>
  <si>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</si>
  <si>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</si>
  <si>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</si>
  <si>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</si>
  <si>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</si>
  <si>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</si>
  <si>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</si>
  <si>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</si>
  <si>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</si>
  <si>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</si>
  <si>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</si>
  <si>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</si>
  <si>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</si>
  <si>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</si>
  <si>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</si>
  <si>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</si>
  <si>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</si>
  <si>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</si>
  <si>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</si>
  <si>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</si>
  <si>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</si>
  <si>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</si>
  <si>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</si>
  <si>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</si>
  <si>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</si>
  <si>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</si>
  <si>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</si>
  <si>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</si>
  <si>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</si>
  <si>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</si>
  <si>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</si>
  <si>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</si>
  <si>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</si>
  <si>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</si>
  <si>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</si>
  <si>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</si>
  <si>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</si>
  <si>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</si>
  <si>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</si>
  <si>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</si>
  <si>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</si>
  <si>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</si>
  <si>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</si>
  <si>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</si>
  <si>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</si>
  <si>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</si>
  <si>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</si>
  <si>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</si>
  <si>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</si>
  <si>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</si>
  <si>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</si>
  <si>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</si>
  <si>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</si>
  <si>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</si>
  <si>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</si>
  <si>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</si>
  <si>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</si>
  <si>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</si>
  <si>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</si>
  <si>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</si>
  <si>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</si>
  <si>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</si>
  <si>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</si>
  <si>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</si>
  <si>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</si>
  <si>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</si>
  <si>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</si>
  <si>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</si>
  <si>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</si>
  <si>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</si>
  <si>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</si>
  <si>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</si>
  <si>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</si>
  <si>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</si>
  <si>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</si>
  <si>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</si>
  <si>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</si>
  <si>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</si>
  <si>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</si>
  <si>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</si>
  <si>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</si>
  <si>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</si>
  <si>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</si>
  <si>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</si>
  <si>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</si>
  <si>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</si>
  <si>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</si>
  <si>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</si>
  <si>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</si>
  <si>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</si>
  <si>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</si>
  <si>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</si>
  <si>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</si>
  <si>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</si>
  <si>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</si>
  <si>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</si>
  <si>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</si>
  <si>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</si>
  <si>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</si>
  <si>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</si>
  <si>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</si>
  <si>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</si>
  <si>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</si>
  <si>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</si>
  <si>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</si>
  <si>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</si>
  <si>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</si>
  <si>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</si>
  <si>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</si>
  <si>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</si>
  <si>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</si>
  <si>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</si>
  <si>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</si>
  <si>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</si>
  <si>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</si>
  <si>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</si>
  <si>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</si>
  <si>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</si>
  <si>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</si>
  <si>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</si>
  <si>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</si>
  <si>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</si>
  <si>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</si>
  <si>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</si>
  <si>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</si>
  <si>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</si>
  <si>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</si>
  <si>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</si>
  <si>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</si>
  <si>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</si>
  <si>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</si>
  <si>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</si>
  <si>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</si>
  <si>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</si>
  <si>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</si>
  <si>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</si>
  <si>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</si>
  <si>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</si>
  <si>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</si>
  <si>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</si>
  <si>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</si>
  <si>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</si>
  <si>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</si>
  <si>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</si>
  <si>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</si>
  <si>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</si>
  <si>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</si>
  <si>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</si>
  <si>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</si>
  <si>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</si>
  <si>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</si>
  <si>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</si>
  <si>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</si>
  <si>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</si>
  <si>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</si>
  <si>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</si>
  <si>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</si>
  <si>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</si>
  <si>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</si>
  <si>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</si>
  <si>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</si>
  <si>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</si>
  <si>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</si>
  <si>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</si>
  <si>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</si>
  <si>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</si>
  <si>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</si>
  <si>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</si>
  <si>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</si>
  <si>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</si>
  <si>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</si>
  <si>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</si>
  <si>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</si>
  <si>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</si>
  <si>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</si>
  <si>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</si>
  <si>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</si>
  <si>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</si>
  <si>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</si>
  <si>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</si>
  <si>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</si>
  <si>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</si>
  <si>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</si>
  <si>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</si>
  <si>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</si>
  <si>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</si>
  <si>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</si>
  <si>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</si>
  <si>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</si>
  <si>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</si>
  <si>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</si>
  <si>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</si>
  <si>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</si>
  <si>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</si>
  <si>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</si>
  <si>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</si>
  <si>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</si>
  <si>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</si>
  <si>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</si>
  <si>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</si>
  <si>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</si>
  <si>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</si>
  <si>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</si>
  <si>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</si>
  <si>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</si>
  <si>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</si>
  <si>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</si>
  <si>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</si>
  <si>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</si>
  <si>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</si>
  <si>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</si>
  <si>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</si>
  <si>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</si>
  <si>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</si>
  <si>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</si>
  <si>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</si>
  <si>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</si>
  <si>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</si>
  <si>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</si>
  <si>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</si>
  <si>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</si>
  <si>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</si>
  <si>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</si>
  <si>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</si>
  <si>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</si>
  <si>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</si>
  <si>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</si>
  <si>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</si>
  <si>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</si>
  <si>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</si>
  <si>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</si>
  <si>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</si>
  <si>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</si>
  <si>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</si>
  <si>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</si>
  <si>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</si>
  <si>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</si>
  <si>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</si>
  <si>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</si>
  <si>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</si>
  <si>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</si>
  <si>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</si>
  <si>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</si>
  <si>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</si>
  <si>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</si>
  <si>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</si>
  <si>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</si>
  <si>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</si>
  <si>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</si>
  <si>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</si>
  <si>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</si>
  <si>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</si>
  <si>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</si>
  <si>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</si>
  <si>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</si>
  <si>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</si>
  <si>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</si>
  <si>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</si>
  <si>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</si>
  <si>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</si>
  <si>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</si>
  <si>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</si>
  <si>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</si>
  <si>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</si>
  <si>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</si>
  <si>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</si>
  <si>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</si>
  <si>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</si>
  <si>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</si>
  <si>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</si>
  <si>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</si>
  <si>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</si>
  <si>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</si>
  <si>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</si>
  <si>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</si>
  <si>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</si>
  <si>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</si>
  <si>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</si>
  <si>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</si>
  <si>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</si>
  <si>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</si>
  <si>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</si>
  <si>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</si>
  <si>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</si>
  <si>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</si>
  <si>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</si>
  <si>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</si>
  <si>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</si>
  <si>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</si>
  <si>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</si>
  <si>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</si>
  <si>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</si>
  <si>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</si>
  <si>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</si>
  <si>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</si>
  <si>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</si>
  <si>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</si>
  <si>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</si>
  <si>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</si>
  <si>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</si>
  <si>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</si>
  <si>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</si>
  <si>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</si>
  <si>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</si>
  <si>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</si>
  <si>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</si>
  <si>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</si>
  <si>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</si>
  <si>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</si>
  <si>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</si>
  <si>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</si>
  <si>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</si>
  <si>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</si>
  <si>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</si>
  <si>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</si>
  <si>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</si>
  <si>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</si>
  <si>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</si>
  <si>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</si>
  <si>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</si>
  <si>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</si>
  <si>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</si>
  <si>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</si>
  <si>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</si>
  <si>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</si>
  <si>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</si>
  <si>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</si>
  <si>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</si>
  <si>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</si>
  <si>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</si>
  <si>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</si>
  <si>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</si>
  <si>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</si>
  <si>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</si>
  <si>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</si>
  <si>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</si>
  <si>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</si>
  <si>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</si>
  <si>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</si>
  <si>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</si>
  <si>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</si>
  <si>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</si>
  <si>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</si>
  <si>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</si>
  <si>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</si>
  <si>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</si>
  <si>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</si>
  <si>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</si>
  <si>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</si>
  <si>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</si>
  <si>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</si>
  <si>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</si>
  <si>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</si>
  <si>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</si>
  <si>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</si>
  <si>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</si>
  <si>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</si>
  <si>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</si>
  <si>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</si>
  <si>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</si>
  <si>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</si>
  <si>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</si>
  <si>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</si>
  <si>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</si>
  <si>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</si>
  <si>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</si>
  <si>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</si>
  <si>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</si>
  <si>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</si>
  <si>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</si>
  <si>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</si>
  <si>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</si>
  <si>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</si>
  <si>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</si>
  <si>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</si>
  <si>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</si>
  <si>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</si>
  <si>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</si>
  <si>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</si>
  <si>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</si>
  <si>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</si>
  <si>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</si>
  <si>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</si>
  <si>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</si>
  <si>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</si>
  <si>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</si>
  <si>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</si>
  <si>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</si>
  <si>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</si>
  <si>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</si>
  <si>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</si>
  <si>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</si>
  <si>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</si>
  <si>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</si>
  <si>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</si>
  <si>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</si>
  <si>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</si>
  <si>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</si>
  <si>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</si>
  <si>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</si>
  <si>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</si>
  <si>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</si>
  <si>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</si>
  <si>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</si>
  <si>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</si>
  <si>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</si>
  <si>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</si>
  <si>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</si>
  <si>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</si>
  <si>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</si>
  <si>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</si>
  <si>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</si>
  <si>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</si>
  <si>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</si>
  <si>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</si>
  <si>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</si>
  <si>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</si>
  <si>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</si>
  <si>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</si>
  <si>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</si>
  <si>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</si>
  <si>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</si>
  <si>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</si>
  <si>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</si>
  <si>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</si>
  <si>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</si>
  <si>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</si>
  <si>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</si>
  <si>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</si>
  <si>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</si>
  <si>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</si>
  <si>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</si>
  <si>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</si>
  <si>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</si>
  <si>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</si>
  <si>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</si>
  <si>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</si>
  <si>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</si>
  <si>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</si>
  <si>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</si>
  <si>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</si>
  <si>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</si>
  <si>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</si>
  <si>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</si>
  <si>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</si>
  <si>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</si>
  <si>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</si>
  <si>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</si>
  <si>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</si>
  <si>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</si>
  <si>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</si>
  <si>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</si>
  <si>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</si>
  <si>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</si>
  <si>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</si>
  <si>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</si>
  <si>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</si>
  <si>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</si>
  <si>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</si>
  <si>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</si>
  <si>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</si>
  <si>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</si>
  <si>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</si>
  <si>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</si>
  <si>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</si>
  <si>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</si>
  <si>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</si>
  <si>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</si>
  <si>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</si>
  <si>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</si>
  <si>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</si>
  <si>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</si>
  <si>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</si>
  <si>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</si>
  <si>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</si>
  <si>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</si>
  <si>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</si>
  <si>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</si>
  <si>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</si>
  <si>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</si>
  <si>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</si>
  <si>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</si>
  <si>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</si>
  <si>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</si>
  <si>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</si>
  <si>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</si>
  <si>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</si>
  <si>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</si>
  <si>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</si>
  <si>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</si>
  <si>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</si>
  <si>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</si>
  <si>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</si>
  <si>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</si>
  <si>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</si>
  <si>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</si>
  <si>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</si>
  <si>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</si>
  <si>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</si>
  <si>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</si>
  <si>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</si>
  <si>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</si>
  <si>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</si>
  <si>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</si>
  <si>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</si>
  <si>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</si>
  <si>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</si>
  <si>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</si>
  <si>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</si>
  <si>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</si>
  <si>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</si>
  <si>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</si>
  <si>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</si>
  <si>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</si>
  <si>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</si>
  <si>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</si>
  <si>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</si>
  <si>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</si>
  <si>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</si>
  <si>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</si>
  <si>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</si>
  <si>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</si>
  <si>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</si>
  <si>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</si>
  <si>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</si>
  <si>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</si>
  <si>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</si>
  <si>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</si>
  <si>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</si>
  <si>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</si>
  <si>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</si>
  <si>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</si>
  <si>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</si>
  <si>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</si>
  <si>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</si>
  <si>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</si>
  <si>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</si>
  <si>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</si>
  <si>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</si>
  <si>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</si>
  <si>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</si>
  <si>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</si>
  <si>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</si>
  <si>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</si>
  <si>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</si>
  <si>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</si>
  <si>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</si>
  <si>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</si>
  <si>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</si>
  <si>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</si>
  <si>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</si>
  <si>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</si>
  <si>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</si>
  <si>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</si>
  <si>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</si>
  <si>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</si>
  <si>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</si>
  <si>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</si>
  <si>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</si>
  <si>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</si>
  <si>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</si>
  <si>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</si>
  <si>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</si>
  <si>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</si>
  <si>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</si>
  <si>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</si>
  <si>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</si>
  <si>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</si>
  <si>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</si>
  <si>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</si>
  <si>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</si>
  <si>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</si>
  <si>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</si>
  <si>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</si>
  <si>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</si>
  <si>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</si>
  <si>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</si>
  <si>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</si>
  <si>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</si>
  <si>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</si>
  <si>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</si>
  <si>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</si>
  <si>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</si>
  <si>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</si>
  <si>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</si>
  <si>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</si>
  <si>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</si>
  <si>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</si>
  <si>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</si>
  <si>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</si>
  <si>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</si>
  <si>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</si>
  <si>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</si>
  <si>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</si>
  <si>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</si>
  <si>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</si>
  <si>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</si>
  <si>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</si>
  <si>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</si>
  <si>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</si>
  <si>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</si>
  <si>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</si>
  <si>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</si>
  <si>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</si>
  <si>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</si>
  <si>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</si>
  <si>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</si>
  <si>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</si>
  <si>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</si>
  <si>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</si>
  <si>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</si>
  <si>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</si>
  <si>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</si>
  <si>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</si>
  <si>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</si>
  <si>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</si>
  <si>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</si>
  <si>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</si>
  <si>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</si>
  <si>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</si>
  <si>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</si>
  <si>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</si>
  <si>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</si>
  <si>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</si>
  <si>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</si>
  <si>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</si>
  <si>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</si>
  <si>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</si>
  <si>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</si>
  <si>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</si>
  <si>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</si>
  <si>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</si>
  <si>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</si>
  <si>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</si>
  <si>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</si>
  <si>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</si>
  <si>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</si>
  <si>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</si>
  <si>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</si>
  <si>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</si>
  <si>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</si>
  <si>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</si>
  <si>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</si>
  <si>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</si>
  <si>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</si>
  <si>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</si>
  <si>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</si>
  <si>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</si>
  <si>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</si>
  <si>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</si>
  <si>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</si>
  <si>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</si>
  <si>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</si>
  <si>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</si>
  <si>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</si>
  <si>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</si>
  <si>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</si>
  <si>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</si>
  <si>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</si>
  <si>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</si>
  <si>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</si>
  <si>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</si>
  <si>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</si>
  <si>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</si>
  <si>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</si>
  <si>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</si>
  <si>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</si>
  <si>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</si>
  <si>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</si>
  <si>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</si>
  <si>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</si>
  <si>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</si>
  <si>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</si>
  <si>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</si>
  <si>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</si>
  <si>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</si>
  <si>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</si>
  <si>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</si>
  <si>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</si>
  <si>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</si>
  <si>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</si>
  <si>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</si>
  <si>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</si>
  <si>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</si>
  <si>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</si>
  <si>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</si>
  <si>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</si>
  <si>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</si>
  <si>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</si>
  <si>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</si>
  <si>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</si>
  <si>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</si>
  <si>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</si>
  <si>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</si>
  <si>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</si>
  <si>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</si>
  <si>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</si>
  <si>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</si>
  <si>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</si>
  <si>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</si>
  <si>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</si>
  <si>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</si>
  <si>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</si>
  <si>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</si>
  <si>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</si>
  <si>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</si>
  <si>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</si>
  <si>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</si>
  <si>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</si>
  <si>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</si>
  <si>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</si>
  <si>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</si>
  <si>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</si>
  <si>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</si>
  <si>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</si>
  <si>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</si>
  <si>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</si>
  <si>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</si>
  <si>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</si>
  <si>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</si>
  <si>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</si>
  <si>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</si>
  <si>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</si>
  <si>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</si>
  <si>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</si>
  <si>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</si>
  <si>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</si>
  <si>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</si>
  <si>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</si>
  <si>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</si>
  <si>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</si>
  <si>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</si>
  <si>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</si>
  <si>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</si>
  <si>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</si>
  <si>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</si>
  <si>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</si>
  <si>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</si>
  <si>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</si>
  <si>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</si>
  <si>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</si>
  <si>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</si>
  <si>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</si>
  <si>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</si>
  <si>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</si>
  <si>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</si>
  <si>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</si>
  <si>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</si>
  <si>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</si>
  <si>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</si>
  <si>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</si>
  <si>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</si>
  <si>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</si>
  <si>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</si>
  <si>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</si>
  <si>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</si>
  <si>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</si>
  <si>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</si>
  <si>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</si>
  <si>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</si>
  <si>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</si>
  <si>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</si>
  <si>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</si>
  <si>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</si>
  <si>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</si>
  <si>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</si>
  <si>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</si>
  <si>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</si>
  <si>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</si>
  <si>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</si>
  <si>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</si>
  <si>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</si>
  <si>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</si>
  <si>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</si>
  <si>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</si>
  <si>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</si>
  <si>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</si>
  <si>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</si>
  <si>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</si>
  <si>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</si>
  <si>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</si>
  <si>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</si>
  <si>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</si>
  <si>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</si>
  <si>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</si>
  <si>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</si>
  <si>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</si>
  <si>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</si>
  <si>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</si>
  <si>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</si>
  <si>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</si>
  <si>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</si>
  <si>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</si>
  <si>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</si>
  <si>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</si>
  <si>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</si>
  <si>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</si>
  <si>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</si>
  <si>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</si>
  <si>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</si>
  <si>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</si>
  <si>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</si>
  <si>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</si>
  <si>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</si>
  <si>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</si>
  <si>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</si>
  <si>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</si>
  <si>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</si>
  <si>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</si>
  <si>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</si>
  <si>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</si>
  <si>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</si>
  <si>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</si>
  <si>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</si>
  <si>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</si>
  <si>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</si>
  <si>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</si>
  <si>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</si>
  <si>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</si>
  <si>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</si>
  <si>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</si>
  <si>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</si>
  <si>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</si>
  <si>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</si>
  <si>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</si>
  <si>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</si>
  <si>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</si>
  <si>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</si>
  <si>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</si>
  <si>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</si>
  <si>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</si>
  <si>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</si>
  <si>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</si>
  <si>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</si>
  <si>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</si>
  <si>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</si>
  <si>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</si>
  <si>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</si>
  <si>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</si>
  <si>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</si>
  <si>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</si>
  <si>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</si>
  <si>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</si>
  <si>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</si>
  <si>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</si>
  <si>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</si>
  <si>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</si>
  <si>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</si>
  <si>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</si>
  <si>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</si>
  <si>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</si>
  <si>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</si>
  <si>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</si>
  <si>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</si>
  <si>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</si>
  <si>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</si>
  <si>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</si>
  <si>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</si>
  <si>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</si>
  <si>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</si>
  <si>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</si>
  <si>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</si>
  <si>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</si>
  <si>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</si>
  <si>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</si>
  <si>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</si>
  <si>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</si>
  <si>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</si>
  <si>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</si>
  <si>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</si>
  <si>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</si>
  <si>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</si>
  <si>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</si>
  <si>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</si>
  <si>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</si>
  <si>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</si>
  <si>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</si>
  <si>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</si>
  <si>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</si>
  <si>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</si>
  <si>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</si>
  <si>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</si>
  <si>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</si>
  <si>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</si>
  <si>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</si>
  <si>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</si>
  <si>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</si>
  <si>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</si>
  <si>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</si>
  <si>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</si>
  <si>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</si>
  <si>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</si>
  <si>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</si>
  <si>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</si>
  <si>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</si>
  <si>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</si>
  <si>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</si>
  <si>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</si>
  <si>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</si>
  <si>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</si>
  <si>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</si>
  <si>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</si>
  <si>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</si>
  <si>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</si>
  <si>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</si>
  <si>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</si>
  <si>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</si>
  <si>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</si>
  <si>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</si>
  <si>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</si>
  <si>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</si>
  <si>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</si>
  <si>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</si>
  <si>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</si>
  <si>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</si>
  <si>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</si>
  <si>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</si>
  <si>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</si>
  <si>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</si>
  <si>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</si>
  <si>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</si>
  <si>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</si>
  <si>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</si>
  <si>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</si>
  <si>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</si>
  <si>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</si>
  <si>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</si>
  <si>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</si>
  <si>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</si>
  <si>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</si>
  <si>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</si>
  <si>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</si>
  <si>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</si>
  <si>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</si>
  <si>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</si>
  <si>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</si>
  <si>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</si>
  <si>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</si>
  <si>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</si>
  <si>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</si>
  <si>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</si>
  <si>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</si>
  <si>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</si>
  <si>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</si>
  <si>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</si>
  <si>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</si>
  <si>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</si>
  <si>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</si>
  <si>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</si>
  <si>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</si>
  <si>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</si>
  <si>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</si>
  <si>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</si>
  <si>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</si>
  <si>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</si>
  <si>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</si>
  <si>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</si>
  <si>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</si>
  <si>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</si>
  <si>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</si>
  <si>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</si>
  <si>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</si>
  <si>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</si>
  <si>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</si>
  <si>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</si>
  <si>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</si>
  <si>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</si>
  <si>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</si>
  <si>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</si>
  <si>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</si>
  <si>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</si>
  <si>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</si>
  <si>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</si>
  <si>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</si>
  <si>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</si>
  <si>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</si>
  <si>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</si>
  <si>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</si>
  <si>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</si>
  <si>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</si>
  <si>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</si>
  <si>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</si>
  <si>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</si>
  <si>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</si>
  <si>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</si>
  <si>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</si>
  <si>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</si>
  <si>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</si>
  <si>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</si>
  <si>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</si>
  <si>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</si>
  <si>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</si>
  <si>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</si>
  <si>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</si>
  <si>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</si>
  <si>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</si>
  <si>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</si>
  <si>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</si>
  <si>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</si>
  <si>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</si>
  <si>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</si>
  <si>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</si>
  <si>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</si>
  <si>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</si>
  <si>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</si>
  <si>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</si>
  <si>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</si>
  <si>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</si>
  <si>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</si>
  <si>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</si>
  <si>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</si>
  <si>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</si>
  <si>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</si>
  <si>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</si>
  <si>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</si>
  <si>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</si>
  <si>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</si>
  <si>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</si>
  <si>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</si>
  <si>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</si>
  <si>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</si>
  <si>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</si>
  <si>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</si>
  <si>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</si>
  <si>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</si>
  <si>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</si>
  <si>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</si>
  <si>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</si>
  <si>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</si>
  <si>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</si>
  <si>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</si>
  <si>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</si>
  <si>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</si>
  <si>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</si>
  <si>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</si>
  <si>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</si>
  <si>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</si>
  <si>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</si>
  <si>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</si>
  <si>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</si>
  <si>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</si>
  <si>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</si>
  <si>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</si>
  <si>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</si>
  <si>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</si>
  <si>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</si>
  <si>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</si>
  <si>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</si>
  <si>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</si>
  <si>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</si>
  <si>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</si>
  <si>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</si>
  <si>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</si>
  <si>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</si>
  <si>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</si>
  <si>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</si>
  <si>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</si>
  <si>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</si>
  <si>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</si>
  <si>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</si>
  <si>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</si>
  <si>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</si>
  <si>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</si>
  <si>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</si>
  <si>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</si>
  <si>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</si>
  <si>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</si>
  <si>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</si>
  <si>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</si>
  <si>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</si>
  <si>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</si>
  <si>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</si>
  <si>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</si>
  <si>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</si>
  <si>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</si>
  <si>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</si>
  <si>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</si>
  <si>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</si>
  <si>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</si>
  <si>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</si>
  <si>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</si>
  <si>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</si>
  <si>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</si>
  <si>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</si>
  <si>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</si>
  <si>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</si>
  <si>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</si>
  <si>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</si>
  <si>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</si>
  <si>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</si>
  <si>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</si>
  <si>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</si>
  <si>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</si>
  <si>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</si>
  <si>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</si>
  <si>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</si>
  <si>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</si>
  <si>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</si>
  <si>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</si>
  <si>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</si>
  <si>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</si>
  <si>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</si>
  <si>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</si>
  <si>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</si>
  <si>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</si>
  <si>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</si>
  <si>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</si>
  <si>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</si>
  <si>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</si>
  <si>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</si>
  <si>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</si>
  <si>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</si>
  <si>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</si>
  <si>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</si>
  <si>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</si>
  <si>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</si>
  <si>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</si>
  <si>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</si>
  <si>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</si>
  <si>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</si>
  <si>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</si>
  <si>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</si>
  <si>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</si>
  <si>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</si>
  <si>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</si>
  <si>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</si>
  <si>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</si>
  <si>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</si>
  <si>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</si>
  <si>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</si>
  <si>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</si>
  <si>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</si>
  <si>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</si>
  <si>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</si>
  <si>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</si>
  <si>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</si>
  <si>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</si>
  <si>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</si>
  <si>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</si>
  <si>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</si>
  <si>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</si>
  <si>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</si>
  <si>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</si>
  <si>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</si>
  <si>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</si>
  <si>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</si>
  <si>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</si>
  <si>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</si>
  <si>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</si>
  <si>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</si>
  <si>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</si>
  <si>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</si>
  <si>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</si>
  <si>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</si>
  <si>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</si>
  <si>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</si>
  <si>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</si>
  <si>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</si>
  <si>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</si>
  <si>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</si>
  <si>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</si>
  <si>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</si>
  <si>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</si>
  <si>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</si>
  <si>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</si>
  <si>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</si>
  <si>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</si>
  <si>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</si>
  <si>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</si>
  <si>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</si>
  <si>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</si>
  <si>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</si>
  <si>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</si>
  <si>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</si>
  <si>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</si>
  <si>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</si>
  <si>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</si>
  <si>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</si>
  <si>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</si>
  <si>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</si>
  <si>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</si>
  <si>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</si>
  <si>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</si>
  <si>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</si>
  <si>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</si>
  <si>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</si>
  <si>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</si>
  <si>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</si>
  <si>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</si>
  <si>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</si>
  <si>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</si>
  <si>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</si>
  <si>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</si>
  <si>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</si>
  <si>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</si>
  <si>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</si>
  <si>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</si>
  <si>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</si>
  <si>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</si>
  <si>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</si>
  <si>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</si>
  <si>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</si>
  <si>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</si>
  <si>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</si>
  <si>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</si>
  <si>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</si>
  <si>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</si>
  <si>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</si>
  <si>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</si>
  <si>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</si>
  <si>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</si>
  <si>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</si>
  <si>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</si>
  <si>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</si>
  <si>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</si>
  <si>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</si>
  <si>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</si>
  <si>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</si>
  <si>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</si>
  <si>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</si>
  <si>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</si>
  <si>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</si>
  <si>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</si>
  <si>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</si>
  <si>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</si>
  <si>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</si>
  <si>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</si>
  <si>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</si>
  <si>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</si>
  <si>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</si>
  <si>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</si>
  <si>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</si>
  <si>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</si>
  <si>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</si>
  <si>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</si>
  <si>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</si>
  <si>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</si>
  <si>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</si>
  <si>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</si>
  <si>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</si>
  <si>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</si>
  <si>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</si>
  <si>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</si>
  <si>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</si>
  <si>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</si>
  <si>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</si>
  <si>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</si>
  <si>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</si>
  <si>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</si>
  <si>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</si>
  <si>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</si>
  <si>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</si>
  <si>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</si>
  <si>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</si>
  <si>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</si>
  <si>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</si>
  <si>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</si>
  <si>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</si>
  <si>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</si>
  <si>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</si>
  <si>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</si>
  <si>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</si>
  <si>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</si>
  <si>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</si>
  <si>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</si>
  <si>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</si>
  <si>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</si>
  <si>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</si>
  <si>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</si>
  <si>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</si>
  <si>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</si>
  <si>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</si>
  <si>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</si>
  <si>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</si>
  <si>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</si>
  <si>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</si>
  <si>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</si>
  <si>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</si>
  <si>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</si>
  <si>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</si>
  <si>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</si>
  <si>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</si>
  <si>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</si>
  <si>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</si>
  <si>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</si>
  <si>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</si>
  <si>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</si>
  <si>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</si>
  <si>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</si>
  <si>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</si>
  <si>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</si>
  <si>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</si>
  <si>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</si>
  <si>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</si>
  <si>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</si>
  <si>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</si>
  <si>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</si>
  <si>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</si>
  <si>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</si>
  <si>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</si>
  <si>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</si>
  <si>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</si>
  <si>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</si>
  <si>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</si>
  <si>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</si>
  <si>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</si>
  <si>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</si>
  <si>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</si>
  <si>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</si>
  <si>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</si>
  <si>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</si>
  <si>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</si>
  <si>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</si>
  <si>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</si>
  <si>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</si>
  <si>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</si>
  <si>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</si>
  <si>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</si>
  <si>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</si>
  <si>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</si>
  <si>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</si>
  <si>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</si>
  <si>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</si>
  <si>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</si>
  <si>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</si>
  <si>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</si>
  <si>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</si>
  <si>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</si>
  <si>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</si>
  <si>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</si>
  <si>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</si>
  <si>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</si>
  <si>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</si>
  <si>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</si>
  <si>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</si>
  <si>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</si>
  <si>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</si>
  <si>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</si>
  <si>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</si>
  <si>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</si>
  <si>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</si>
  <si>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</si>
  <si>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</si>
  <si>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</si>
  <si>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</si>
  <si>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</si>
  <si>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</si>
  <si>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</si>
  <si>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</si>
  <si>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</si>
  <si>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</si>
  <si>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</si>
  <si>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</si>
  <si>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</si>
  <si>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</si>
  <si>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</si>
  <si>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</si>
  <si>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</si>
  <si>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</si>
  <si>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</si>
  <si>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</si>
  <si>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</si>
  <si>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</si>
  <si>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</si>
  <si>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</si>
  <si>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</si>
  <si>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</si>
  <si>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</si>
  <si>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</si>
  <si>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</si>
  <si>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</si>
  <si>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</si>
  <si>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</si>
  <si>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</si>
  <si>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</si>
  <si>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</si>
  <si>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</si>
  <si>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</si>
  <si>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</si>
  <si>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</si>
  <si>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</si>
  <si>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</si>
  <si>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</si>
  <si>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</si>
  <si>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</si>
  <si>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</si>
  <si>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</si>
  <si>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</si>
  <si>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</si>
  <si>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</si>
  <si>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</si>
  <si>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</si>
  <si>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</si>
  <si>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</si>
  <si>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</si>
  <si>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</si>
  <si>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</si>
  <si>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</si>
  <si>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</si>
  <si>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</si>
  <si>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</si>
  <si>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</si>
  <si>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</si>
  <si>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</si>
  <si>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</si>
  <si>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</si>
  <si>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</si>
  <si>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</si>
  <si>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</si>
  <si>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</si>
  <si>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</si>
  <si>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</si>
  <si>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</si>
  <si>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</si>
  <si>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</si>
  <si>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</si>
  <si>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</si>
  <si>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</si>
  <si>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</si>
  <si>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</si>
  <si>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</si>
  <si>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</si>
  <si>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</si>
  <si>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</si>
  <si>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</si>
  <si>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</si>
  <si>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</si>
  <si>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</si>
  <si>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</si>
  <si>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</si>
  <si>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</si>
  <si>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</si>
  <si>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</si>
  <si>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</si>
  <si>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</si>
  <si>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</si>
  <si>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</si>
  <si>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</si>
  <si>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</si>
  <si>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</si>
  <si>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</si>
  <si>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</si>
  <si>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</si>
  <si>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</si>
  <si>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</si>
  <si>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</si>
  <si>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</si>
  <si>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</si>
  <si>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</si>
  <si>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</si>
  <si>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</si>
  <si>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</si>
  <si>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</si>
  <si>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</si>
  <si>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</si>
  <si>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</si>
  <si>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</si>
  <si>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</si>
  <si>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</si>
  <si>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</si>
  <si>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</si>
  <si>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</si>
  <si>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</si>
  <si>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</si>
  <si>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</si>
  <si>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</si>
  <si>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</si>
  <si>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</si>
  <si>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</si>
  <si>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</si>
  <si>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</si>
  <si>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</si>
  <si>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</si>
  <si>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</si>
  <si>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</si>
  <si>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</si>
  <si>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</si>
  <si>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</si>
  <si>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</si>
  <si>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</si>
  <si>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</si>
  <si>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</si>
  <si>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</si>
  <si>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</si>
  <si>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</si>
  <si>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</si>
  <si>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</si>
  <si>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</si>
  <si>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</si>
  <si>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</si>
  <si>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</si>
  <si>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</si>
  <si>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</si>
  <si>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</si>
  <si>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</si>
  <si>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</si>
  <si>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</si>
  <si>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</si>
  <si>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</si>
  <si>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</si>
  <si>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</si>
  <si>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</si>
  <si>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</si>
  <si>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</si>
  <si>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</si>
  <si>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</si>
  <si>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</si>
  <si>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</si>
  <si>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</si>
  <si>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</si>
  <si>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</si>
  <si>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</si>
  <si>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</si>
  <si>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</si>
  <si>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</si>
  <si>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</si>
  <si>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</si>
  <si>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</si>
  <si>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</si>
  <si>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</si>
  <si>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</si>
  <si>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</si>
  <si>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</si>
  <si>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</si>
  <si>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</si>
  <si>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</si>
  <si>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</si>
  <si>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</si>
  <si>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</si>
  <si>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</si>
  <si>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</si>
  <si>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</si>
  <si>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</si>
  <si>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</si>
  <si>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</si>
  <si>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</si>
  <si>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</si>
  <si>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</si>
  <si>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</si>
  <si>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</si>
  <si>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</si>
  <si>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</si>
  <si>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</si>
  <si>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</si>
  <si>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</si>
  <si>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</si>
  <si>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</si>
  <si>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</si>
  <si>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</si>
  <si>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</si>
  <si>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</si>
  <si>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</si>
  <si>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</si>
  <si>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</si>
  <si>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</si>
  <si>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</si>
  <si>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</si>
  <si>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</si>
  <si>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</si>
  <si>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</si>
  <si>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</si>
  <si>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</si>
  <si>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</si>
  <si>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</si>
  <si>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</si>
  <si>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</si>
  <si>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</si>
  <si>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</si>
  <si>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</si>
  <si>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</si>
  <si>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</si>
  <si>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</si>
  <si>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</si>
  <si>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</si>
  <si>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</si>
  <si>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</si>
  <si>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</si>
  <si>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</si>
  <si>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</si>
  <si>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</si>
  <si>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</si>
  <si>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</si>
  <si>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</si>
  <si>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</si>
  <si>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</si>
  <si>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</si>
  <si>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</si>
  <si>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</si>
  <si>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</si>
  <si>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</si>
  <si>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</si>
  <si>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</si>
  <si>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</si>
  <si>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</si>
  <si>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</si>
  <si>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</si>
  <si>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</si>
  <si>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</si>
  <si>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</si>
  <si>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</si>
  <si>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</si>
  <si>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</si>
  <si>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</si>
  <si>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</si>
  <si>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</si>
  <si>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</si>
  <si>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</si>
  <si>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</si>
  <si>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</si>
  <si>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</si>
  <si>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</si>
  <si>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</si>
  <si>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</si>
  <si>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</si>
  <si>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</si>
  <si>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</si>
  <si>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</si>
  <si>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</si>
  <si>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</si>
  <si>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</si>
  <si>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</si>
  <si>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</si>
  <si>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</si>
  <si>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</si>
  <si>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</si>
  <si>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</si>
  <si>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</si>
  <si>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</si>
  <si>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</si>
  <si>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</si>
  <si>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</si>
  <si>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</si>
  <si>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</si>
  <si>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</si>
  <si>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</si>
  <si>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</si>
  <si>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</si>
  <si>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</si>
  <si>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</si>
  <si>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</si>
  <si>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</si>
  <si>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</si>
  <si>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</si>
  <si>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</si>
  <si>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</si>
  <si>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</si>
  <si>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</si>
  <si>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</si>
  <si>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</si>
  <si>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</si>
  <si>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</si>
  <si>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</si>
  <si>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</si>
  <si>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</si>
  <si>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</si>
  <si>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</si>
  <si>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</si>
  <si>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</si>
  <si>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</si>
  <si>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</si>
  <si>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</si>
  <si>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</si>
  <si>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</si>
  <si>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</si>
  <si>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</si>
  <si>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</si>
  <si>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</si>
  <si>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</si>
  <si>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</si>
  <si>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</si>
  <si>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</si>
  <si>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</si>
  <si>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</si>
  <si>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</si>
  <si>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</si>
  <si>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</si>
  <si>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</si>
  <si>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</si>
  <si>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</si>
  <si>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</si>
  <si>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</si>
  <si>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</si>
  <si>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</si>
  <si>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</si>
  <si>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</si>
  <si>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</si>
  <si>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</si>
  <si>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</si>
  <si>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</si>
  <si>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</si>
  <si>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</si>
  <si>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</si>
  <si>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</si>
  <si>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</si>
  <si>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</si>
  <si>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</si>
  <si>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</si>
  <si>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</si>
  <si>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</si>
  <si>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</si>
  <si>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</si>
  <si>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</si>
  <si>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</si>
  <si>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</si>
  <si>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</si>
  <si>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</si>
  <si>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</si>
  <si>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</si>
  <si>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</si>
  <si>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</si>
  <si>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</si>
  <si>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</si>
  <si>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</si>
  <si>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</si>
  <si>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</si>
  <si>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</si>
  <si>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</si>
  <si>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</si>
  <si>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</si>
  <si>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</si>
  <si>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</si>
  <si>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</si>
  <si>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</si>
  <si>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</si>
  <si>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</si>
  <si>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</si>
  <si>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</si>
  <si>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</si>
  <si>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</si>
  <si>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</si>
  <si>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</si>
  <si>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</si>
  <si>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</si>
  <si>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</si>
  <si>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</si>
  <si>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</si>
  <si>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</si>
  <si>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</si>
  <si>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</si>
  <si>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</si>
  <si>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</si>
  <si>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</si>
  <si>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</si>
  <si>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</si>
  <si>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</si>
  <si>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</si>
  <si>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</si>
  <si>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</si>
  <si>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</si>
  <si>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</si>
  <si>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</si>
  <si>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</si>
  <si>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</si>
  <si>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</si>
  <si>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</si>
  <si>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</si>
  <si>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</si>
  <si>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</si>
  <si>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</si>
  <si>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</si>
  <si>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</si>
  <si>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</si>
  <si>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</si>
  <si>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</si>
  <si>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</si>
  <si>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</si>
  <si>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</si>
  <si>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</si>
  <si>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</si>
  <si>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</si>
  <si>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</si>
  <si>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</si>
  <si>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</si>
  <si>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</si>
  <si>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</si>
  <si>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</si>
  <si>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</si>
  <si>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</si>
  <si>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</si>
  <si>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</si>
  <si>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</si>
  <si>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</si>
  <si>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</si>
  <si>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</si>
  <si>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</si>
  <si>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</si>
  <si>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</si>
  <si>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</si>
  <si>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</si>
  <si>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</si>
  <si>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</si>
  <si>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</si>
  <si>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</si>
  <si>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</si>
  <si>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</si>
  <si>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</si>
  <si>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</si>
  <si>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</si>
  <si>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</si>
  <si>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</si>
  <si>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</si>
  <si>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</si>
  <si>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</si>
  <si>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</si>
  <si>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</si>
  <si>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</si>
  <si>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</si>
  <si>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</si>
  <si>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</si>
  <si>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</si>
  <si>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</si>
  <si>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</si>
  <si>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</si>
  <si>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</si>
  <si>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</si>
  <si>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</si>
  <si>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</si>
  <si>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</si>
  <si>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</si>
  <si>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</si>
  <si>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</si>
  <si>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</si>
  <si>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</si>
  <si>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</si>
  <si>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</si>
  <si>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</si>
  <si>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</si>
  <si>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</si>
  <si>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</si>
  <si>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</si>
  <si>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</si>
  <si>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</si>
  <si>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</si>
  <si>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</si>
  <si>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</si>
  <si>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</si>
  <si>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</si>
  <si>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</si>
  <si>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</si>
  <si>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</si>
  <si>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</si>
  <si>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</si>
  <si>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</si>
  <si>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</si>
  <si>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</si>
  <si>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</si>
  <si>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</si>
  <si>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</si>
  <si>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</si>
  <si>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</si>
  <si>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</si>
  <si>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</si>
  <si>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</si>
  <si>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</si>
  <si>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</si>
  <si>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</si>
  <si>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</si>
  <si>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</si>
  <si>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</si>
  <si>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</si>
  <si>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</si>
  <si>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</si>
  <si>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</si>
  <si>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</si>
  <si>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</si>
  <si>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</si>
  <si>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</si>
  <si>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</si>
  <si>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</si>
  <si>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</si>
  <si>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</si>
  <si>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</si>
  <si>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</si>
  <si>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</si>
  <si>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</si>
  <si>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</si>
  <si>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</si>
  <si>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</si>
  <si>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</si>
  <si>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</si>
  <si>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</si>
  <si>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</si>
  <si>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</si>
  <si>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</si>
  <si>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</si>
  <si>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</si>
  <si>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</si>
  <si>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</si>
  <si>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</si>
  <si>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</si>
  <si>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</si>
  <si>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</si>
  <si>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</si>
  <si>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</si>
  <si>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</si>
  <si>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</si>
  <si>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</si>
  <si>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</si>
  <si>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</si>
  <si>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</si>
  <si>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</si>
  <si>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</si>
  <si>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</si>
  <si>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</si>
  <si>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</si>
  <si>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</si>
  <si>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</si>
  <si>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</si>
  <si>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</si>
  <si>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</si>
  <si>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</si>
  <si>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</si>
  <si>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</si>
  <si>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</si>
  <si>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</si>
  <si>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</si>
  <si>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</si>
  <si>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</si>
  <si>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</si>
  <si>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</si>
  <si>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</si>
  <si>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</si>
  <si>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</si>
  <si>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</si>
  <si>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</si>
  <si>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</si>
  <si>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</si>
  <si>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</si>
  <si>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</si>
  <si>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</si>
  <si>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</si>
  <si>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</si>
  <si>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</si>
  <si>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</si>
  <si>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</si>
  <si>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</si>
  <si>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</si>
  <si>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</si>
  <si>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</si>
  <si>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</si>
  <si>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</si>
  <si>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</si>
  <si>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</si>
  <si>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</si>
  <si>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</si>
  <si>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</si>
  <si>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</si>
  <si>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</si>
  <si>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</si>
  <si>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</si>
  <si>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</si>
  <si>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</si>
  <si>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</si>
  <si>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</si>
  <si>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</si>
  <si>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</si>
  <si>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</si>
  <si>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</si>
  <si>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</si>
  <si>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</si>
  <si>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</si>
  <si>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</si>
  <si>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</si>
  <si>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</si>
  <si>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</si>
  <si>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</si>
  <si>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</si>
  <si>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</si>
  <si>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</si>
  <si>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</si>
  <si>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</si>
  <si>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</si>
  <si>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</si>
  <si>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</si>
  <si>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</si>
  <si>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</si>
  <si>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</si>
  <si>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</si>
  <si>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</si>
  <si>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</si>
  <si>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</si>
  <si>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</si>
  <si>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</si>
  <si>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</si>
  <si>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</si>
  <si>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</si>
  <si>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</si>
  <si>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</si>
  <si>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</si>
  <si>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</si>
  <si>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</si>
  <si>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</si>
  <si>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</si>
  <si>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</si>
  <si>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</si>
  <si>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</si>
  <si>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</si>
  <si>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</si>
  <si>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</si>
  <si>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</si>
  <si>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</si>
  <si>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</si>
  <si>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</si>
  <si>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</si>
  <si>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</si>
  <si>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</si>
  <si>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</si>
  <si>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</si>
  <si>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</si>
  <si>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</si>
  <si>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</si>
  <si>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</si>
  <si>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</si>
  <si>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</si>
  <si>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</si>
  <si>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</si>
  <si>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</si>
  <si>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</si>
  <si>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</si>
  <si>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</si>
  <si>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</si>
  <si>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</si>
  <si>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</si>
  <si>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</si>
  <si>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</si>
  <si>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</si>
  <si>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</si>
  <si>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</si>
  <si>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</si>
  <si>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</si>
  <si>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</si>
  <si>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</si>
  <si>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</si>
  <si>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</si>
  <si>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</si>
  <si>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</si>
  <si>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</si>
  <si>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</si>
  <si>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</si>
  <si>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</si>
  <si>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</si>
  <si>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</si>
  <si>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</si>
  <si>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</si>
  <si>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</si>
  <si>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</si>
  <si>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</si>
  <si>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</si>
  <si>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</si>
  <si>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</si>
  <si>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</si>
  <si>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</si>
  <si>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</si>
  <si>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</si>
  <si>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</si>
  <si>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</si>
  <si>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</si>
  <si>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</si>
  <si>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</si>
  <si>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</si>
  <si>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</si>
  <si>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</si>
  <si>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</si>
  <si>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</si>
  <si>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</si>
  <si>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</si>
  <si>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</si>
  <si>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</si>
  <si>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</si>
  <si>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</si>
  <si>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</si>
  <si>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</si>
  <si>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</si>
  <si>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</si>
  <si>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</si>
  <si>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</si>
  <si>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</si>
  <si>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</si>
  <si>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</si>
  <si>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</si>
  <si>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</si>
  <si>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</si>
  <si>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</si>
  <si>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</si>
  <si>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</si>
  <si>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</si>
  <si>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</si>
  <si>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</si>
  <si>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</si>
  <si>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</si>
  <si>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</si>
  <si>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</si>
  <si>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</si>
  <si>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</si>
  <si>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</si>
  <si>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</si>
  <si>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</si>
  <si>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</si>
  <si>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</si>
  <si>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</si>
  <si>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</si>
  <si>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</si>
  <si>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</si>
  <si>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</si>
  <si>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</si>
  <si>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</si>
  <si>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</si>
  <si>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</si>
  <si>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</si>
  <si>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</si>
  <si>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</si>
  <si>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</si>
  <si>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</si>
  <si>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</si>
  <si>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</si>
  <si>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</si>
  <si>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</si>
  <si>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</si>
  <si>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</si>
  <si>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</si>
  <si>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</si>
  <si>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</si>
  <si>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</si>
  <si>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</si>
  <si>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</si>
  <si>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</si>
  <si>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</si>
  <si>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</si>
  <si>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</si>
  <si>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</si>
  <si>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</si>
  <si>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</si>
  <si>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</si>
  <si>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</si>
  <si>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</si>
  <si>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</si>
  <si>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</si>
  <si>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</si>
  <si>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</si>
  <si>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</si>
  <si>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</si>
  <si>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</si>
  <si>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</si>
  <si>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</si>
  <si>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</si>
  <si>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</si>
  <si>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</si>
  <si>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</si>
  <si>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</si>
  <si>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</si>
  <si>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</si>
  <si>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</si>
  <si>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</si>
  <si>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</si>
  <si>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</si>
  <si>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</si>
  <si>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</si>
  <si>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</si>
  <si>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</si>
  <si>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</si>
  <si>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</si>
  <si>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</si>
  <si>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</si>
  <si>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</si>
  <si>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</si>
  <si>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</si>
  <si>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</si>
  <si>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</si>
  <si>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</si>
  <si>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</si>
  <si>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</si>
  <si>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</si>
  <si>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</si>
  <si>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</si>
  <si>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</si>
  <si>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</si>
  <si>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</si>
  <si>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</si>
  <si>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</si>
  <si>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</si>
  <si>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</si>
  <si>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</si>
  <si>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</si>
  <si>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</si>
  <si>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</si>
  <si>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</si>
  <si>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</si>
  <si>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</si>
  <si>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</si>
  <si>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</si>
  <si>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</si>
  <si>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</si>
  <si>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</si>
  <si>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</si>
  <si>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</si>
  <si>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</si>
  <si>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INSTITUTOCOLOMBIANO DE BIENESTAR FAMILIAR</t>
  </si>
  <si>
    <t>23/2015/82</t>
  </si>
  <si>
    <t>23/2018/399</t>
  </si>
  <si>
    <t>23/2018/381</t>
  </si>
  <si>
    <t>23/2018/217</t>
  </si>
  <si>
    <t>23/2018/218</t>
  </si>
  <si>
    <t>23/2015/115</t>
  </si>
  <si>
    <t>23/2014/104</t>
  </si>
  <si>
    <t>23/2014/312</t>
  </si>
  <si>
    <t>23/2013/233</t>
  </si>
  <si>
    <t>23/2013/107</t>
  </si>
  <si>
    <t>23/2012/149</t>
  </si>
  <si>
    <t>23/2011/115</t>
  </si>
  <si>
    <t>23/2010/135</t>
  </si>
  <si>
    <t>23/2009/147</t>
  </si>
  <si>
    <t xml:space="preserve">BRINDAR ATENCION ALA PRIMERA INFANCIA NIÑOS Y NIÑAS MENORES DE CINCO AÑOS Y FAMILIA EN SITUACION DE BULNERABILIDAD </t>
  </si>
  <si>
    <t xml:space="preserve">bRINDAR ATENCION ALA PRIMERA INFANCIA NIÑOS Y NIÑAS MENORES DE CINCO AÑOS Y FAMILIA EN SITUACION DE BULNERABILIDAD </t>
  </si>
  <si>
    <t>23/367/2020</t>
  </si>
  <si>
    <t>23/366/2020</t>
  </si>
  <si>
    <t>BRINDAR ATENCION ALA PRIMERA INFANCIA A NIÑOS DE CERO A CINCO AÑOS CON ESTADO DE BULNERABILIDAD</t>
  </si>
  <si>
    <t>2021-23-10000809</t>
  </si>
  <si>
    <t>000</t>
  </si>
  <si>
    <t>DESARROLLO DE TALLER PARA FOMENTAR LA LECTURA COMO HERRAMIENTA DE CONOCIMIENTO</t>
  </si>
  <si>
    <t>CENTRO EDUCATIVO LAS CAMORRAS</t>
  </si>
  <si>
    <t>INSTITUCION EDUCATIVA SAN ANTERITO</t>
  </si>
  <si>
    <t>FUNDACION SALUD MENTAL PARA TODOS</t>
  </si>
  <si>
    <t>INSTITUCION EDUCATIVA EL CHIQUI</t>
  </si>
  <si>
    <t>00</t>
  </si>
  <si>
    <t>LIGIA DEL ROSARIO PEREZ PEREZ</t>
  </si>
  <si>
    <t>LIGIA PEREZ PEREZ</t>
  </si>
  <si>
    <t>CALLE 30 No 3-10 of 207</t>
  </si>
  <si>
    <t>7818811-3218383671</t>
  </si>
  <si>
    <t>CR 14 #54-15</t>
  </si>
  <si>
    <t>funac.amigosxcolombia@yahoo.com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</si>
</sst>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2653</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2696</v>
      </c>
      <c r="D15" s="35"/>
      <c r="E15" s="35"/>
      <c r="F15" s="5"/>
      <c r="G15" s="32" t="s">
        <v>1168</v>
      </c>
      <c r="H15" s="103" t="s">
        <v>220</v>
      </c>
      <c r="I15" s="32" t="s">
        <v>2624</v>
      </c>
      <c r="J15" s="108" t="s">
        <v>2626</v>
      </c>
      <c r="L15" s="220" t="s">
        <v>8</v>
      </c>
      <c r="M15" s="220"/>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900003969</v>
      </c>
      <c r="C20" s="5"/>
      <c r="D20" s="73"/>
      <c r="E20" s="5"/>
      <c r="F20" s="5"/>
      <c r="G20" s="5"/>
      <c r="H20" s="239"/>
      <c r="I20" s="145" t="s">
        <v>220</v>
      </c>
      <c r="J20" s="146" t="s">
        <v>497</v>
      </c>
      <c r="K20" s="147">
        <v>2383435953</v>
      </c>
      <c r="L20" s="148">
        <v>44242</v>
      </c>
      <c r="M20" s="148">
        <v>44561</v>
      </c>
      <c r="N20" s="131">
        <f>+(M20-L20)/30</f>
        <v>10.633333333333333</v>
      </c>
      <c r="O20" s="134"/>
      <c r="U20" s="130"/>
      <c r="V20" s="105">
        <f ca="1">NOW()</f>
        <v>44194.766756365738</v>
      </c>
      <c r="W20" s="105">
        <f ca="1">NOW()</f>
        <v>44194.766756365738</v>
      </c>
    </row>
    <row r="21" spans="1:23" ht="30" customHeight="1" outlineLevel="1" x14ac:dyDescent="0.25">
      <c r="A21" s="9"/>
      <c r="B21" s="71"/>
      <c r="C21" s="5"/>
      <c r="D21" s="5"/>
      <c r="E21" s="5"/>
      <c r="F21" s="5"/>
      <c r="G21" s="5"/>
      <c r="H21" s="70"/>
      <c r="I21" s="145" t="s">
        <v>220</v>
      </c>
      <c r="J21" s="146" t="s">
        <v>510</v>
      </c>
      <c r="K21" s="147">
        <v>1</v>
      </c>
      <c r="L21" s="148">
        <v>44242</v>
      </c>
      <c r="M21" s="148">
        <v>44561</v>
      </c>
      <c r="N21" s="131">
        <f t="shared" ref="N21:N35" si="0">+(M21-L21)/30</f>
        <v>10.633333333333333</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FUNDACION AMIGOS POR COLOMBIA</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2654</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11" t="s">
        <v>31</v>
      </c>
      <c r="D48" s="117" t="s">
        <v>2677</v>
      </c>
      <c r="E48" s="141">
        <v>42031</v>
      </c>
      <c r="F48" s="141">
        <v>42369</v>
      </c>
      <c r="G48" s="156">
        <f>IF(AND(E48&lt;&gt;"",F48&lt;&gt;""),((F48-E48)/30),"")</f>
        <v>11.266666666666667</v>
      </c>
      <c r="H48" s="118" t="s">
        <v>2691</v>
      </c>
      <c r="I48" s="112" t="s">
        <v>220</v>
      </c>
      <c r="J48" s="112" t="s">
        <v>512</v>
      </c>
      <c r="K48" s="119">
        <v>2149240196</v>
      </c>
      <c r="L48" s="113" t="s">
        <v>1148</v>
      </c>
      <c r="M48" s="114"/>
      <c r="N48" s="113" t="s">
        <v>27</v>
      </c>
      <c r="O48" s="113"/>
      <c r="P48" s="78"/>
    </row>
    <row r="49" spans="1:16" s="6" customFormat="1" ht="24.75" customHeight="1" x14ac:dyDescent="0.25">
      <c r="A49" s="139">
        <v>2</v>
      </c>
      <c r="B49" s="110" t="s">
        <v>2676</v>
      </c>
      <c r="C49" s="111" t="s">
        <v>31</v>
      </c>
      <c r="D49" s="117" t="s">
        <v>2678</v>
      </c>
      <c r="E49" s="141">
        <v>43450</v>
      </c>
      <c r="F49" s="141">
        <v>43921</v>
      </c>
      <c r="G49" s="156">
        <f t="shared" ref="G49:G50" si="2">IF(AND(E49&lt;&gt;"",F49&lt;&gt;""),((F49-E49)/30),"")</f>
        <v>15.7</v>
      </c>
      <c r="H49" s="118" t="s">
        <v>2691</v>
      </c>
      <c r="I49" s="112" t="s">
        <v>220</v>
      </c>
      <c r="J49" s="112" t="s">
        <v>487</v>
      </c>
      <c r="K49" s="119">
        <v>3661021530</v>
      </c>
      <c r="L49" s="113" t="s">
        <v>1148</v>
      </c>
      <c r="M49" s="114"/>
      <c r="N49" s="113" t="s">
        <v>2634</v>
      </c>
      <c r="O49" s="113" t="s">
        <v>1148</v>
      </c>
      <c r="P49" s="78"/>
    </row>
    <row r="50" spans="1:16" s="6" customFormat="1" ht="24.75" customHeight="1" x14ac:dyDescent="0.25">
      <c r="A50" s="139">
        <v>3</v>
      </c>
      <c r="B50" s="110" t="s">
        <v>2676</v>
      </c>
      <c r="C50" s="111" t="s">
        <v>32</v>
      </c>
      <c r="D50" s="117" t="s">
        <v>2679</v>
      </c>
      <c r="E50" s="141">
        <v>43450</v>
      </c>
      <c r="F50" s="141">
        <v>43921</v>
      </c>
      <c r="G50" s="156">
        <f t="shared" si="2"/>
        <v>15.7</v>
      </c>
      <c r="H50" s="116" t="s">
        <v>2691</v>
      </c>
      <c r="I50" s="112" t="s">
        <v>220</v>
      </c>
      <c r="J50" s="112" t="s">
        <v>497</v>
      </c>
      <c r="K50" s="119">
        <v>4180376251</v>
      </c>
      <c r="L50" s="113" t="s">
        <v>1148</v>
      </c>
      <c r="M50" s="114"/>
      <c r="N50" s="113" t="s">
        <v>2634</v>
      </c>
      <c r="O50" s="113" t="s">
        <v>1148</v>
      </c>
      <c r="P50" s="78"/>
    </row>
    <row r="51" spans="1:16" s="6" customFormat="1" ht="24.75" customHeight="1" outlineLevel="1" x14ac:dyDescent="0.25">
      <c r="A51" s="139">
        <v>4</v>
      </c>
      <c r="B51" s="110" t="s">
        <v>2676</v>
      </c>
      <c r="C51" s="111" t="s">
        <v>31</v>
      </c>
      <c r="D51" s="117" t="s">
        <v>2680</v>
      </c>
      <c r="E51" s="141">
        <v>43313</v>
      </c>
      <c r="F51" s="141">
        <v>43449</v>
      </c>
      <c r="G51" s="156">
        <f t="shared" ref="G51:G107" si="3">IF(AND(E51&lt;&gt;"",F51&lt;&gt;""),((F51-E51)/30),"")</f>
        <v>4.5333333333333332</v>
      </c>
      <c r="H51" s="118" t="s">
        <v>2691</v>
      </c>
      <c r="I51" s="112" t="s">
        <v>220</v>
      </c>
      <c r="J51" s="112" t="s">
        <v>487</v>
      </c>
      <c r="K51" s="119">
        <v>1218464062</v>
      </c>
      <c r="L51" s="113" t="s">
        <v>1148</v>
      </c>
      <c r="M51" s="114"/>
      <c r="N51" s="113" t="s">
        <v>27</v>
      </c>
      <c r="O51" s="113" t="s">
        <v>26</v>
      </c>
      <c r="P51" s="78"/>
    </row>
    <row r="52" spans="1:16" s="7" customFormat="1" ht="24.75" customHeight="1" outlineLevel="1" x14ac:dyDescent="0.25">
      <c r="A52" s="140">
        <v>5</v>
      </c>
      <c r="B52" s="110" t="s">
        <v>2676</v>
      </c>
      <c r="C52" s="111" t="s">
        <v>31</v>
      </c>
      <c r="D52" s="117" t="s">
        <v>2681</v>
      </c>
      <c r="E52" s="141">
        <v>43313</v>
      </c>
      <c r="F52" s="141">
        <v>43449</v>
      </c>
      <c r="G52" s="156">
        <f t="shared" si="3"/>
        <v>4.5333333333333332</v>
      </c>
      <c r="H52" s="116" t="s">
        <v>2691</v>
      </c>
      <c r="I52" s="112" t="s">
        <v>220</v>
      </c>
      <c r="J52" s="112" t="s">
        <v>497</v>
      </c>
      <c r="K52" s="119">
        <v>1361473780</v>
      </c>
      <c r="L52" s="113" t="s">
        <v>1148</v>
      </c>
      <c r="M52" s="114"/>
      <c r="N52" s="113" t="s">
        <v>27</v>
      </c>
      <c r="O52" s="113" t="s">
        <v>26</v>
      </c>
      <c r="P52" s="79"/>
    </row>
    <row r="53" spans="1:16" s="7" customFormat="1" ht="24.75" customHeight="1" outlineLevel="1" x14ac:dyDescent="0.25">
      <c r="A53" s="140">
        <v>6</v>
      </c>
      <c r="B53" s="110" t="s">
        <v>2676</v>
      </c>
      <c r="C53" s="111" t="s">
        <v>31</v>
      </c>
      <c r="D53" s="117" t="s">
        <v>2682</v>
      </c>
      <c r="E53" s="141">
        <v>42037</v>
      </c>
      <c r="F53" s="141">
        <v>42369</v>
      </c>
      <c r="G53" s="156">
        <f t="shared" si="3"/>
        <v>11.066666666666666</v>
      </c>
      <c r="H53" s="116" t="s">
        <v>2691</v>
      </c>
      <c r="I53" s="112" t="s">
        <v>220</v>
      </c>
      <c r="J53" s="112" t="s">
        <v>487</v>
      </c>
      <c r="K53" s="119">
        <v>1065776254</v>
      </c>
      <c r="L53" s="113" t="s">
        <v>1148</v>
      </c>
      <c r="M53" s="114"/>
      <c r="N53" s="113" t="s">
        <v>27</v>
      </c>
      <c r="O53" s="113" t="s">
        <v>26</v>
      </c>
      <c r="P53" s="79"/>
    </row>
    <row r="54" spans="1:16" s="7" customFormat="1" ht="24.75" customHeight="1" outlineLevel="1" x14ac:dyDescent="0.25">
      <c r="A54" s="140">
        <v>7</v>
      </c>
      <c r="B54" s="110" t="s">
        <v>2676</v>
      </c>
      <c r="C54" s="111" t="s">
        <v>31</v>
      </c>
      <c r="D54" s="117" t="s">
        <v>2683</v>
      </c>
      <c r="E54" s="141">
        <v>41661</v>
      </c>
      <c r="F54" s="141">
        <v>42034</v>
      </c>
      <c r="G54" s="156">
        <f t="shared" si="3"/>
        <v>12.433333333333334</v>
      </c>
      <c r="H54" s="118" t="s">
        <v>2691</v>
      </c>
      <c r="I54" s="112" t="s">
        <v>220</v>
      </c>
      <c r="J54" s="112" t="s">
        <v>487</v>
      </c>
      <c r="K54" s="115">
        <v>1171668964</v>
      </c>
      <c r="L54" s="113" t="s">
        <v>1148</v>
      </c>
      <c r="M54" s="114"/>
      <c r="N54" s="113" t="s">
        <v>27</v>
      </c>
      <c r="O54" s="113" t="s">
        <v>26</v>
      </c>
      <c r="P54" s="79"/>
    </row>
    <row r="55" spans="1:16" s="7" customFormat="1" ht="24.75" customHeight="1" outlineLevel="1" x14ac:dyDescent="0.25">
      <c r="A55" s="140">
        <v>8</v>
      </c>
      <c r="B55" s="110" t="s">
        <v>2676</v>
      </c>
      <c r="C55" s="111" t="s">
        <v>31</v>
      </c>
      <c r="D55" s="117" t="s">
        <v>2684</v>
      </c>
      <c r="E55" s="141">
        <v>41942</v>
      </c>
      <c r="F55" s="141">
        <v>42003</v>
      </c>
      <c r="G55" s="156">
        <f t="shared" si="3"/>
        <v>2.0333333333333332</v>
      </c>
      <c r="H55" s="118" t="s">
        <v>2691</v>
      </c>
      <c r="I55" s="112" t="s">
        <v>220</v>
      </c>
      <c r="J55" s="112" t="s">
        <v>487</v>
      </c>
      <c r="K55" s="115">
        <v>49915437</v>
      </c>
      <c r="L55" s="113" t="s">
        <v>1148</v>
      </c>
      <c r="M55" s="114"/>
      <c r="N55" s="113" t="s">
        <v>27</v>
      </c>
      <c r="O55" s="113" t="s">
        <v>26</v>
      </c>
      <c r="P55" s="79"/>
    </row>
    <row r="56" spans="1:16" s="7" customFormat="1" ht="24.75" customHeight="1" outlineLevel="1" x14ac:dyDescent="0.25">
      <c r="A56" s="140">
        <v>9</v>
      </c>
      <c r="B56" s="110" t="s">
        <v>2676</v>
      </c>
      <c r="C56" s="111" t="s">
        <v>31</v>
      </c>
      <c r="D56" s="117" t="s">
        <v>2685</v>
      </c>
      <c r="E56" s="141">
        <v>41438</v>
      </c>
      <c r="F56" s="141">
        <v>41635</v>
      </c>
      <c r="G56" s="156">
        <f t="shared" si="3"/>
        <v>6.5666666666666664</v>
      </c>
      <c r="H56" s="118" t="s">
        <v>2691</v>
      </c>
      <c r="I56" s="112" t="s">
        <v>220</v>
      </c>
      <c r="J56" s="112" t="s">
        <v>487</v>
      </c>
      <c r="K56" s="115">
        <v>238151771</v>
      </c>
      <c r="L56" s="113" t="s">
        <v>1148</v>
      </c>
      <c r="M56" s="114"/>
      <c r="N56" s="113" t="s">
        <v>27</v>
      </c>
      <c r="O56" s="113" t="s">
        <v>26</v>
      </c>
      <c r="P56" s="79"/>
    </row>
    <row r="57" spans="1:16" s="7" customFormat="1" ht="24.75" customHeight="1" outlineLevel="1" x14ac:dyDescent="0.25">
      <c r="A57" s="140">
        <v>10</v>
      </c>
      <c r="B57" s="64" t="s">
        <v>2676</v>
      </c>
      <c r="C57" s="65" t="s">
        <v>31</v>
      </c>
      <c r="D57" s="117" t="s">
        <v>2686</v>
      </c>
      <c r="E57" s="141">
        <v>41297</v>
      </c>
      <c r="F57" s="141">
        <v>41639</v>
      </c>
      <c r="G57" s="156">
        <f t="shared" si="3"/>
        <v>11.4</v>
      </c>
      <c r="H57" s="118" t="s">
        <v>2691</v>
      </c>
      <c r="I57" s="63" t="s">
        <v>220</v>
      </c>
      <c r="J57" s="63" t="s">
        <v>487</v>
      </c>
      <c r="K57" s="119">
        <v>853517874</v>
      </c>
      <c r="L57" s="65" t="s">
        <v>1148</v>
      </c>
      <c r="M57" s="67"/>
      <c r="N57" s="65" t="s">
        <v>27</v>
      </c>
      <c r="O57" s="65" t="s">
        <v>26</v>
      </c>
      <c r="P57" s="79"/>
    </row>
    <row r="58" spans="1:16" s="7" customFormat="1" ht="24.75" customHeight="1" outlineLevel="1" x14ac:dyDescent="0.25">
      <c r="A58" s="140">
        <v>11</v>
      </c>
      <c r="B58" s="64" t="s">
        <v>2676</v>
      </c>
      <c r="C58" s="65" t="s">
        <v>31</v>
      </c>
      <c r="D58" s="117" t="s">
        <v>2687</v>
      </c>
      <c r="E58" s="141">
        <v>40929</v>
      </c>
      <c r="F58" s="141">
        <v>41274</v>
      </c>
      <c r="G58" s="156">
        <f t="shared" si="3"/>
        <v>11.5</v>
      </c>
      <c r="H58" s="118" t="s">
        <v>2691</v>
      </c>
      <c r="I58" s="63" t="s">
        <v>220</v>
      </c>
      <c r="J58" s="63" t="s">
        <v>487</v>
      </c>
      <c r="K58" s="119">
        <v>700289702</v>
      </c>
      <c r="L58" s="65" t="s">
        <v>1148</v>
      </c>
      <c r="M58" s="67"/>
      <c r="N58" s="65" t="s">
        <v>27</v>
      </c>
      <c r="O58" s="65" t="s">
        <v>26</v>
      </c>
      <c r="P58" s="79"/>
    </row>
    <row r="59" spans="1:16" s="7" customFormat="1" ht="24.75" customHeight="1" outlineLevel="1" x14ac:dyDescent="0.25">
      <c r="A59" s="140">
        <v>12</v>
      </c>
      <c r="B59" s="64" t="s">
        <v>2676</v>
      </c>
      <c r="C59" s="65" t="s">
        <v>31</v>
      </c>
      <c r="D59" s="117" t="s">
        <v>2688</v>
      </c>
      <c r="E59" s="141">
        <v>40575</v>
      </c>
      <c r="F59" s="141">
        <v>40908</v>
      </c>
      <c r="G59" s="156">
        <f t="shared" si="3"/>
        <v>11.1</v>
      </c>
      <c r="H59" s="118" t="s">
        <v>2691</v>
      </c>
      <c r="I59" s="63" t="s">
        <v>220</v>
      </c>
      <c r="J59" s="63" t="s">
        <v>487</v>
      </c>
      <c r="K59" s="119">
        <v>286461274</v>
      </c>
      <c r="L59" s="65" t="s">
        <v>1148</v>
      </c>
      <c r="M59" s="67"/>
      <c r="N59" s="65" t="s">
        <v>27</v>
      </c>
      <c r="O59" s="65" t="s">
        <v>26</v>
      </c>
      <c r="P59" s="79"/>
    </row>
    <row r="60" spans="1:16" s="7" customFormat="1" ht="24.75" customHeight="1" outlineLevel="1" x14ac:dyDescent="0.25">
      <c r="A60" s="140">
        <v>13</v>
      </c>
      <c r="B60" s="64" t="s">
        <v>2676</v>
      </c>
      <c r="C60" s="65" t="s">
        <v>31</v>
      </c>
      <c r="D60" s="117" t="s">
        <v>2689</v>
      </c>
      <c r="E60" s="141">
        <v>40213</v>
      </c>
      <c r="F60" s="141">
        <v>40543</v>
      </c>
      <c r="G60" s="156">
        <f t="shared" si="3"/>
        <v>11</v>
      </c>
      <c r="H60" s="118" t="s">
        <v>2692</v>
      </c>
      <c r="I60" s="63" t="s">
        <v>220</v>
      </c>
      <c r="J60" s="63" t="s">
        <v>487</v>
      </c>
      <c r="K60" s="119">
        <v>274225626</v>
      </c>
      <c r="L60" s="65" t="s">
        <v>1148</v>
      </c>
      <c r="M60" s="67"/>
      <c r="N60" s="65" t="s">
        <v>27</v>
      </c>
      <c r="O60" s="65" t="s">
        <v>1148</v>
      </c>
      <c r="P60" s="79"/>
    </row>
    <row r="61" spans="1:16" s="7" customFormat="1" ht="24.75" customHeight="1" outlineLevel="1" x14ac:dyDescent="0.25">
      <c r="A61" s="140">
        <v>14</v>
      </c>
      <c r="B61" s="64" t="s">
        <v>2676</v>
      </c>
      <c r="C61" s="65" t="s">
        <v>31</v>
      </c>
      <c r="D61" s="117" t="s">
        <v>2690</v>
      </c>
      <c r="E61" s="141">
        <v>39815</v>
      </c>
      <c r="F61" s="141">
        <v>40178</v>
      </c>
      <c r="G61" s="156">
        <f t="shared" si="3"/>
        <v>12.1</v>
      </c>
      <c r="H61" s="118" t="s">
        <v>2692</v>
      </c>
      <c r="I61" s="63" t="s">
        <v>220</v>
      </c>
      <c r="J61" s="63" t="s">
        <v>487</v>
      </c>
      <c r="K61" s="119">
        <v>621765832</v>
      </c>
      <c r="L61" s="65" t="s">
        <v>1148</v>
      </c>
      <c r="M61" s="67"/>
      <c r="N61" s="65" t="s">
        <v>27</v>
      </c>
      <c r="O61" s="65" t="s">
        <v>1148</v>
      </c>
      <c r="P61" s="79"/>
    </row>
    <row r="62" spans="1:16" s="7" customFormat="1" ht="24.75" customHeight="1" outlineLevel="1" x14ac:dyDescent="0.25">
      <c r="A62" s="140">
        <v>15</v>
      </c>
      <c r="B62" s="64" t="s">
        <v>2699</v>
      </c>
      <c r="C62" s="65" t="s">
        <v>31</v>
      </c>
      <c r="D62" s="63" t="s">
        <v>2697</v>
      </c>
      <c r="E62" s="141">
        <v>40969</v>
      </c>
      <c r="F62" s="141">
        <v>41486</v>
      </c>
      <c r="G62" s="156">
        <f t="shared" si="3"/>
        <v>17.233333333333334</v>
      </c>
      <c r="H62" s="64" t="s">
        <v>2698</v>
      </c>
      <c r="I62" s="63" t="s">
        <v>220</v>
      </c>
      <c r="J62" s="63" t="s">
        <v>497</v>
      </c>
      <c r="K62" s="66">
        <v>1500000</v>
      </c>
      <c r="L62" s="65" t="s">
        <v>1148</v>
      </c>
      <c r="M62" s="67"/>
      <c r="N62" s="65" t="s">
        <v>27</v>
      </c>
      <c r="O62" s="65"/>
      <c r="P62" s="79"/>
    </row>
    <row r="63" spans="1:16" s="7" customFormat="1" ht="24.75" customHeight="1" outlineLevel="1" x14ac:dyDescent="0.25">
      <c r="A63" s="140">
        <v>16</v>
      </c>
      <c r="B63" s="64" t="s">
        <v>2700</v>
      </c>
      <c r="C63" s="65" t="s">
        <v>31</v>
      </c>
      <c r="D63" s="63" t="s">
        <v>2703</v>
      </c>
      <c r="E63" s="141">
        <v>41396</v>
      </c>
      <c r="F63" s="141">
        <v>42684</v>
      </c>
      <c r="G63" s="156">
        <f t="shared" si="3"/>
        <v>42.93333333333333</v>
      </c>
      <c r="H63" s="64" t="s">
        <v>2698</v>
      </c>
      <c r="I63" s="63" t="s">
        <v>220</v>
      </c>
      <c r="J63" s="63" t="s">
        <v>497</v>
      </c>
      <c r="K63" s="66">
        <v>1500000</v>
      </c>
      <c r="L63" s="65" t="s">
        <v>1148</v>
      </c>
      <c r="M63" s="67"/>
      <c r="N63" s="65" t="s">
        <v>27</v>
      </c>
      <c r="O63" s="65"/>
      <c r="P63" s="79"/>
    </row>
    <row r="64" spans="1:16" s="7" customFormat="1" ht="24.75" customHeight="1" outlineLevel="1" x14ac:dyDescent="0.25">
      <c r="A64" s="140">
        <v>17</v>
      </c>
      <c r="B64" s="64" t="s">
        <v>2701</v>
      </c>
      <c r="C64" s="65" t="s">
        <v>32</v>
      </c>
      <c r="D64" s="63" t="s">
        <v>2703</v>
      </c>
      <c r="E64" s="141">
        <v>42026</v>
      </c>
      <c r="F64" s="141">
        <v>42369</v>
      </c>
      <c r="G64" s="156">
        <f t="shared" si="3"/>
        <v>11.433333333333334</v>
      </c>
      <c r="H64" s="64" t="s">
        <v>2698</v>
      </c>
      <c r="I64" s="63" t="s">
        <v>220</v>
      </c>
      <c r="J64" s="63" t="s">
        <v>510</v>
      </c>
      <c r="K64" s="66">
        <v>20000000</v>
      </c>
      <c r="L64" s="65" t="s">
        <v>1148</v>
      </c>
      <c r="M64" s="67"/>
      <c r="N64" s="65" t="s">
        <v>2634</v>
      </c>
      <c r="O64" s="65"/>
      <c r="P64" s="79"/>
    </row>
    <row r="65" spans="1:16" s="7" customFormat="1" ht="24.75" customHeight="1" outlineLevel="1" x14ac:dyDescent="0.25">
      <c r="A65" s="140">
        <v>18</v>
      </c>
      <c r="B65" s="64" t="s">
        <v>2702</v>
      </c>
      <c r="C65" s="65" t="s">
        <v>31</v>
      </c>
      <c r="D65" s="63" t="s">
        <v>2703</v>
      </c>
      <c r="E65" s="141">
        <v>42374</v>
      </c>
      <c r="F65" s="141">
        <v>43800</v>
      </c>
      <c r="G65" s="156">
        <f t="shared" si="3"/>
        <v>47.533333333333331</v>
      </c>
      <c r="H65" s="64" t="s">
        <v>2698</v>
      </c>
      <c r="I65" s="63" t="s">
        <v>220</v>
      </c>
      <c r="J65" s="63" t="s">
        <v>510</v>
      </c>
      <c r="K65" s="66">
        <v>0</v>
      </c>
      <c r="L65" s="65" t="s">
        <v>1148</v>
      </c>
      <c r="M65" s="67"/>
      <c r="N65" s="65" t="s">
        <v>1151</v>
      </c>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2655</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7" t="s">
        <v>2693</v>
      </c>
      <c r="E114" s="141">
        <v>44177</v>
      </c>
      <c r="F114" s="141">
        <v>44773</v>
      </c>
      <c r="G114" s="156">
        <f>IF(AND(E114&lt;&gt;"",F114&lt;&gt;""),((F114-E114)/30),"")</f>
        <v>19.866666666666667</v>
      </c>
      <c r="H114" s="118" t="s">
        <v>2695</v>
      </c>
      <c r="I114" s="117" t="s">
        <v>220</v>
      </c>
      <c r="J114" s="117" t="s">
        <v>497</v>
      </c>
      <c r="K114" s="119">
        <v>8526431895</v>
      </c>
      <c r="L114" s="100">
        <f>+IF(AND(K114&gt;0,O114="Ejecución"),(K114/877802)*Tabla28[[#This Row],[% participación]],IF(AND(K114&gt;0,O114&lt;&gt;"Ejecución"),"-",""))</f>
        <v>9227.7191214533559</v>
      </c>
      <c r="M114" s="120" t="s">
        <v>26</v>
      </c>
      <c r="N114" s="169">
        <v>0.95</v>
      </c>
      <c r="O114" s="158" t="s">
        <v>1150</v>
      </c>
      <c r="P114" s="78"/>
    </row>
    <row r="115" spans="1:16" s="6" customFormat="1" ht="24.75" customHeight="1" x14ac:dyDescent="0.25">
      <c r="A115" s="139">
        <v>2</v>
      </c>
      <c r="B115" s="157" t="s">
        <v>2664</v>
      </c>
      <c r="C115" s="159" t="s">
        <v>31</v>
      </c>
      <c r="D115" s="117" t="s">
        <v>2694</v>
      </c>
      <c r="E115" s="141">
        <v>44177</v>
      </c>
      <c r="F115" s="141">
        <v>44773</v>
      </c>
      <c r="G115" s="156">
        <f t="shared" ref="G115:G116" si="4">IF(AND(E115&lt;&gt;"",F115&lt;&gt;""),((F115-E115)/30),"")</f>
        <v>19.866666666666667</v>
      </c>
      <c r="H115" s="118" t="s">
        <v>2695</v>
      </c>
      <c r="I115" s="63" t="s">
        <v>220</v>
      </c>
      <c r="J115" s="63" t="s">
        <v>497</v>
      </c>
      <c r="K115" s="68">
        <v>7861938066</v>
      </c>
      <c r="L115" s="100">
        <f>+IF(AND(K115&gt;0,O115="Ejecución"),(K115/877802)*Tabla28[[#This Row],[% participación]],IF(AND(K115&gt;0,O115&lt;&gt;"Ejecución"),"-",""))</f>
        <v>8508.5715943914456</v>
      </c>
      <c r="M115" s="65" t="s">
        <v>26</v>
      </c>
      <c r="N115" s="169">
        <v>0.95</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2659</v>
      </c>
      <c r="B163" s="204"/>
      <c r="C163" s="204"/>
      <c r="D163" s="204"/>
      <c r="E163" s="205"/>
      <c r="F163" s="206" t="s">
        <v>2660</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2657</v>
      </c>
      <c r="C168" s="230"/>
      <c r="D168" s="230"/>
      <c r="E168" s="8"/>
      <c r="F168" s="5"/>
      <c r="H168" s="81" t="s">
        <v>2656</v>
      </c>
      <c r="I168" s="211"/>
      <c r="J168" s="212"/>
      <c r="K168" s="212"/>
      <c r="L168" s="212"/>
      <c r="M168" s="212"/>
      <c r="N168" s="212"/>
      <c r="O168" s="21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2667</v>
      </c>
      <c r="B172" s="201"/>
      <c r="C172" s="201"/>
      <c r="D172" s="201"/>
      <c r="E172" s="201"/>
      <c r="F172" s="201"/>
      <c r="G172" s="201"/>
      <c r="H172" s="201"/>
      <c r="I172" s="201"/>
      <c r="J172" s="201"/>
      <c r="K172" s="201"/>
      <c r="L172" s="201"/>
      <c r="M172" s="201"/>
      <c r="N172" s="201"/>
      <c r="O172" s="202"/>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2668</v>
      </c>
      <c r="C176" s="221"/>
      <c r="D176" s="221"/>
      <c r="E176" s="221"/>
      <c r="F176" s="221"/>
      <c r="G176" s="221"/>
      <c r="H176" s="20"/>
      <c r="I176" s="174" t="s">
        <v>2674</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2671</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2668</v>
      </c>
      <c r="C179" s="187"/>
      <c r="D179" s="187"/>
      <c r="E179" s="167">
        <v>0.02</v>
      </c>
      <c r="F179" s="166">
        <v>0.02</v>
      </c>
      <c r="G179" s="161">
        <f>IF(F179&gt;0,SUM(E179+F179),"")</f>
        <v>0.04</v>
      </c>
      <c r="H179" s="5"/>
      <c r="I179" s="187" t="s">
        <v>2670</v>
      </c>
      <c r="J179" s="187"/>
      <c r="K179" s="187"/>
      <c r="L179" s="187"/>
      <c r="M179" s="168">
        <v>0.02</v>
      </c>
      <c r="O179" s="8"/>
      <c r="Q179" s="19"/>
      <c r="R179" s="155">
        <f>IF(M179&gt;0,SUM(L179+M179),"")</f>
        <v>0.02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95337438.159999996</v>
      </c>
      <c r="F185" s="92"/>
      <c r="G185" s="93"/>
      <c r="H185" s="88"/>
      <c r="I185" s="90" t="s">
        <v>2627</v>
      </c>
      <c r="J185" s="162">
        <f>+SUM(M179:M183)</f>
        <v>0.02</v>
      </c>
      <c r="K185" s="232" t="s">
        <v>2628</v>
      </c>
      <c r="L185" s="232"/>
      <c r="M185" s="94">
        <f>+J185*(SUM(K20:K35))</f>
        <v>47668719.079999998</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41964</v>
      </c>
      <c r="D193" s="5"/>
      <c r="E193" s="122">
        <v>3752</v>
      </c>
      <c r="F193" s="5"/>
      <c r="G193" s="5"/>
      <c r="H193" s="143" t="s">
        <v>2704</v>
      </c>
      <c r="J193" s="5"/>
      <c r="K193" s="123">
        <v>39815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2658</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2706</v>
      </c>
      <c r="J211" s="27" t="s">
        <v>2622</v>
      </c>
      <c r="K211" s="144" t="s">
        <v>2708</v>
      </c>
      <c r="L211" s="21"/>
      <c r="M211" s="21"/>
      <c r="N211" s="21"/>
      <c r="O211" s="8"/>
    </row>
    <row r="212" spans="1:15" x14ac:dyDescent="0.25">
      <c r="A212" s="9"/>
      <c r="B212" s="27" t="s">
        <v>2619</v>
      </c>
      <c r="C212" s="143" t="s">
        <v>2705</v>
      </c>
      <c r="D212" s="21"/>
      <c r="G212" s="27" t="s">
        <v>2621</v>
      </c>
      <c r="H212" s="144" t="s">
        <v>2707</v>
      </c>
      <c r="J212" s="27" t="s">
        <v>2623</v>
      </c>
      <c r="K212" s="143"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purl.org/dc/dcmitype/"/>
    <ds:schemaRef ds:uri="http://schemas.openxmlformats.org/package/2006/metadata/core-properties"/>
    <ds:schemaRef ds:uri="a65d333d-5b59-4810-bc94-b80d9325abb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2020-11-20T15:12:35Z</cp:lastPrinted>
  <dcterms:created xsi:type="dcterms:W3CDTF">2020-10-14T21:57:42Z</dcterms:created>
  <dcterms:modified xsi:type="dcterms:W3CDTF">2020-12-29T23:25:10Z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