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3250" windowHeight="125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<sst xmlns="http://schemas.openxmlformats.org/spreadsheetml/2006/main" count="3120" uniqueCount="2704">
  <si>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</si>
  <si>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</si>
  <si>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</si>
  <si>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</si>
  <si>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</si>
  <si>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</si>
  <si>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</si>
  <si>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</si>
  <si>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</si>
  <si>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</si>
  <si>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</si>
  <si>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</si>
  <si>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</si>
  <si>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</si>
  <si>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</si>
  <si>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</si>
  <si>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</si>
  <si>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</si>
  <si>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</si>
  <si>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</si>
  <si>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</si>
  <si>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</si>
  <si>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</si>
  <si>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</si>
  <si>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</si>
  <si>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</si>
  <si>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</si>
  <si>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</si>
  <si>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</si>
  <si>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</si>
  <si>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</si>
  <si>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</si>
  <si>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</si>
  <si>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</si>
  <si>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</si>
  <si>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</si>
  <si>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</si>
  <si>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</si>
  <si>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</si>
  <si>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</si>
  <si>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</si>
  <si>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</si>
  <si>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</si>
  <si>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</si>
  <si>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</si>
  <si>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</si>
  <si>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</si>
  <si>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</si>
  <si>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</si>
  <si>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</si>
  <si>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</si>
  <si>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</si>
  <si>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</si>
  <si>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</si>
  <si>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</si>
  <si>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</si>
  <si>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</si>
  <si>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</si>
  <si>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</si>
  <si>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</si>
  <si>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</si>
  <si>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</si>
  <si>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</si>
  <si>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</si>
  <si>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</si>
  <si>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</si>
  <si>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</si>
  <si>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</si>
  <si>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</si>
  <si>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</si>
  <si>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</si>
  <si>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</si>
  <si>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</si>
  <si>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</si>
  <si>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</si>
  <si>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</si>
  <si>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</si>
  <si>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</si>
  <si>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</si>
  <si>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</si>
  <si>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</si>
  <si>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</si>
  <si>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</si>
  <si>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</si>
  <si>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</si>
  <si>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</si>
  <si>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</si>
  <si>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</si>
  <si>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</si>
  <si>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</si>
  <si>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</si>
  <si>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</si>
  <si>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</si>
  <si>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</si>
  <si>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</si>
  <si>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</si>
  <si>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</si>
  <si>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</si>
  <si>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</si>
  <si>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</si>
  <si>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</si>
  <si>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</si>
  <si>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</si>
  <si>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</si>
  <si>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</si>
  <si>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</si>
  <si>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</si>
  <si>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</si>
  <si>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</si>
  <si>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</si>
  <si>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</si>
  <si>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</si>
  <si>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</si>
  <si>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</si>
  <si>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</si>
  <si>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</si>
  <si>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</si>
  <si>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</si>
  <si>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</si>
  <si>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</si>
  <si>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</si>
  <si>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</si>
  <si>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</si>
  <si>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</si>
  <si>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</si>
  <si>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</si>
  <si>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</si>
  <si>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</si>
  <si>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</si>
  <si>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</si>
  <si>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</si>
  <si>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</si>
  <si>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</si>
  <si>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</si>
  <si>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</si>
  <si>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</si>
  <si>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</si>
  <si>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</si>
  <si>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</si>
  <si>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</si>
  <si>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</si>
  <si>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</si>
  <si>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</si>
  <si>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</si>
  <si>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</si>
  <si>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</si>
  <si>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</si>
  <si>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</si>
  <si>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</si>
  <si>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</si>
  <si>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</si>
  <si>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</si>
  <si>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</si>
  <si>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</si>
  <si>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</si>
  <si>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</si>
  <si>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</si>
  <si>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</si>
  <si>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</si>
  <si>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</si>
  <si>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</si>
  <si>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</si>
  <si>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</si>
  <si>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</si>
  <si>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</si>
  <si>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</si>
  <si>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</si>
  <si>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</si>
  <si>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</si>
  <si>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</si>
  <si>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</si>
  <si>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</si>
  <si>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</si>
  <si>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</si>
  <si>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</si>
  <si>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</si>
  <si>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</si>
  <si>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</si>
  <si>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</si>
  <si>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</si>
  <si>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</si>
  <si>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</si>
  <si>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</si>
  <si>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</si>
  <si>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</si>
  <si>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</si>
  <si>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</si>
  <si>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</si>
  <si>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</si>
  <si>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</si>
  <si>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</si>
  <si>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</si>
  <si>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</si>
  <si>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</si>
  <si>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</si>
  <si>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</si>
  <si>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</si>
  <si>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</si>
  <si>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</si>
  <si>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</si>
  <si>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</si>
  <si>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</si>
  <si>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</si>
  <si>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</si>
  <si>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</si>
  <si>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</si>
  <si>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</si>
  <si>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</si>
  <si>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</si>
  <si>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</si>
  <si>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</si>
  <si>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</si>
  <si>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</si>
  <si>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</si>
  <si>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</si>
  <si>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</si>
  <si>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</si>
  <si>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</si>
  <si>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</si>
  <si>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</si>
  <si>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</si>
  <si>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</si>
  <si>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</si>
  <si>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</si>
  <si>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</si>
  <si>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</si>
  <si>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</si>
  <si>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</si>
  <si>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</si>
  <si>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</si>
  <si>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</si>
  <si>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</si>
  <si>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</si>
  <si>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</si>
  <si>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</si>
  <si>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</si>
  <si>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</si>
  <si>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</si>
  <si>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</si>
  <si>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</si>
  <si>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</si>
  <si>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</si>
  <si>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</si>
  <si>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</si>
  <si>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</si>
  <si>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</si>
  <si>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</si>
  <si>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</si>
  <si>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</si>
  <si>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</si>
  <si>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</si>
  <si>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</si>
  <si>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</si>
  <si>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</si>
  <si>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</si>
  <si>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</si>
  <si>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</si>
  <si>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</si>
  <si>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</si>
  <si>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</si>
  <si>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</si>
  <si>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</si>
  <si>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</si>
  <si>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</si>
  <si>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</si>
  <si>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</si>
  <si>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</si>
  <si>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</si>
  <si>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</si>
  <si>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</si>
  <si>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</si>
  <si>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</si>
  <si>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</si>
  <si>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</si>
  <si>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</si>
  <si>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</si>
  <si>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</si>
  <si>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</si>
  <si>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</si>
  <si>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</si>
  <si>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</si>
  <si>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</si>
  <si>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</si>
  <si>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</si>
  <si>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</si>
  <si>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</si>
  <si>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</si>
  <si>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</si>
  <si>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</si>
  <si>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</si>
  <si>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</si>
  <si>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</si>
  <si>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</si>
  <si>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</si>
  <si>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</si>
  <si>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</si>
  <si>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</si>
  <si>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</si>
  <si>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</si>
  <si>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</si>
  <si>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</si>
  <si>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</si>
  <si>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</si>
  <si>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</si>
  <si>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</si>
  <si>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</si>
  <si>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</si>
  <si>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</si>
  <si>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</si>
  <si>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</si>
  <si>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</si>
  <si>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</si>
  <si>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</si>
  <si>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</si>
  <si>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</si>
  <si>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</si>
  <si>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</si>
  <si>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</si>
  <si>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</si>
  <si>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</si>
  <si>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</si>
  <si>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</si>
  <si>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</si>
  <si>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</si>
  <si>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</si>
  <si>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</si>
  <si>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</si>
  <si>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</si>
  <si>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</si>
  <si>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</si>
  <si>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</si>
  <si>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</si>
  <si>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</si>
  <si>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</si>
  <si>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</si>
  <si>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</si>
  <si>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</si>
  <si>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</si>
  <si>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</si>
  <si>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</si>
  <si>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</si>
  <si>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</si>
  <si>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</si>
  <si>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</si>
  <si>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</si>
  <si>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</si>
  <si>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</si>
  <si>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</si>
  <si>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</si>
  <si>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</si>
  <si>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</si>
  <si>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</si>
  <si>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</si>
  <si>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</si>
  <si>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</si>
  <si>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</si>
  <si>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</si>
  <si>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</si>
  <si>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</si>
  <si>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</si>
  <si>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</si>
  <si>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</si>
  <si>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</si>
  <si>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</si>
  <si>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</si>
  <si>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</si>
  <si>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</si>
  <si>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</si>
  <si>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</si>
  <si>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</si>
  <si>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</si>
  <si>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</si>
  <si>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</si>
  <si>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</si>
  <si>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</si>
  <si>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</si>
  <si>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</si>
  <si>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</si>
  <si>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</si>
  <si>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</si>
  <si>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</si>
  <si>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</si>
  <si>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</si>
  <si>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</si>
  <si>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</si>
  <si>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</si>
  <si>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</si>
  <si>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</si>
  <si>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</si>
  <si>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</si>
  <si>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</si>
  <si>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</si>
  <si>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</si>
  <si>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</si>
  <si>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</si>
  <si>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</si>
  <si>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</si>
  <si>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</si>
  <si>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</si>
  <si>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</si>
  <si>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</si>
  <si>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</si>
  <si>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</si>
  <si>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</si>
  <si>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</si>
  <si>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</si>
  <si>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</si>
  <si>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</si>
  <si>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</si>
  <si>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</si>
  <si>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</si>
  <si>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</si>
  <si>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</si>
  <si>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</si>
  <si>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</si>
  <si>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</si>
  <si>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</si>
  <si>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</si>
  <si>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</si>
  <si>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</si>
  <si>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</si>
  <si>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</si>
  <si>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</si>
  <si>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</si>
  <si>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</si>
  <si>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</si>
  <si>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</si>
  <si>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</si>
  <si>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</si>
  <si>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</si>
  <si>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</si>
  <si>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</si>
  <si>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</si>
  <si>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</si>
  <si>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</si>
  <si>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</si>
  <si>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</si>
  <si>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</si>
  <si>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</si>
  <si>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</si>
  <si>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</si>
  <si>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</si>
  <si>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</si>
  <si>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</si>
  <si>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</si>
  <si>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</si>
  <si>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</si>
  <si>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</si>
  <si>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</si>
  <si>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</si>
  <si>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</si>
  <si>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</si>
  <si>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</si>
  <si>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</si>
  <si>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</si>
  <si>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</si>
  <si>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</si>
  <si>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</si>
  <si>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</si>
  <si>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</si>
  <si>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</si>
  <si>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</si>
  <si>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</si>
  <si>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</si>
  <si>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</si>
  <si>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</si>
  <si>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</si>
  <si>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</si>
  <si>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</si>
  <si>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</si>
  <si>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</si>
  <si>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</si>
  <si>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</si>
  <si>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</si>
  <si>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</si>
  <si>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</si>
  <si>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</si>
  <si>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</si>
  <si>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</si>
  <si>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</si>
  <si>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</si>
  <si>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</si>
  <si>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</si>
  <si>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</si>
  <si>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</si>
  <si>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</si>
  <si>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</si>
  <si>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</si>
  <si>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</si>
  <si>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</si>
  <si>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</si>
  <si>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</si>
  <si>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</si>
  <si>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</si>
  <si>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</si>
  <si>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</si>
  <si>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</si>
  <si>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</si>
  <si>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</si>
  <si>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</si>
  <si>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</si>
  <si>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</si>
  <si>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</si>
  <si>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</si>
  <si>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</si>
  <si>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</si>
  <si>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</si>
  <si>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</si>
  <si>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</si>
  <si>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</si>
  <si>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</si>
  <si>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</si>
  <si>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</si>
  <si>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</si>
  <si>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</si>
  <si>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</si>
  <si>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</si>
  <si>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</si>
  <si>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</si>
  <si>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</si>
  <si>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</si>
  <si>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</si>
  <si>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</si>
  <si>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</si>
  <si>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</si>
  <si>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</si>
  <si>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</si>
  <si>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</si>
  <si>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</si>
  <si>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</si>
  <si>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</si>
  <si>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</si>
  <si>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</si>
  <si>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</si>
  <si>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</si>
  <si>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</si>
  <si>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</si>
  <si>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</si>
  <si>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</si>
  <si>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</si>
  <si>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</si>
  <si>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</si>
  <si>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</si>
  <si>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</si>
  <si>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</si>
  <si>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</si>
  <si>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</si>
  <si>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</si>
  <si>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</si>
  <si>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</si>
  <si>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</si>
  <si>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</si>
  <si>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</si>
  <si>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</si>
  <si>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</si>
  <si>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</si>
  <si>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</si>
  <si>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</si>
  <si>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</si>
  <si>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</si>
  <si>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</si>
  <si>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</si>
  <si>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</si>
  <si>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</si>
  <si>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</si>
  <si>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</si>
  <si>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</si>
  <si>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</si>
  <si>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</si>
  <si>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</si>
  <si>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</si>
  <si>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</si>
  <si>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</si>
  <si>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</si>
  <si>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</si>
  <si>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</si>
  <si>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</si>
  <si>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</si>
  <si>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</si>
  <si>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</si>
  <si>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</si>
  <si>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</si>
  <si>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</si>
  <si>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</si>
  <si>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</si>
  <si>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</si>
  <si>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</si>
  <si>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</si>
  <si>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</si>
  <si>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</si>
  <si>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</si>
  <si>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</si>
  <si>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</si>
  <si>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</si>
  <si>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</si>
  <si>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</si>
  <si>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</si>
  <si>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</si>
  <si>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</si>
  <si>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</si>
  <si>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</si>
  <si>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</si>
  <si>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</si>
  <si>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</si>
  <si>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</si>
  <si>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</si>
  <si>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</si>
  <si>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</si>
  <si>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</si>
  <si>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</si>
  <si>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</si>
  <si>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</si>
  <si>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</si>
  <si>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</si>
  <si>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</si>
  <si>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</si>
  <si>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</si>
  <si>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</si>
  <si>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</si>
  <si>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</si>
  <si>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</si>
  <si>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</si>
  <si>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</si>
  <si>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</si>
  <si>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</si>
  <si>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</si>
  <si>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</si>
  <si>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</si>
  <si>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</si>
  <si>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</si>
  <si>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</si>
  <si>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</si>
  <si>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</si>
  <si>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</si>
  <si>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</si>
  <si>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</si>
  <si>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</si>
  <si>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</si>
  <si>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</si>
  <si>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</si>
  <si>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</si>
  <si>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</si>
  <si>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</si>
  <si>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</si>
  <si>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</si>
  <si>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</si>
  <si>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</si>
  <si>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</si>
  <si>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</si>
  <si>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</si>
  <si>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</si>
  <si>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</si>
  <si>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</si>
  <si>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</si>
  <si>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</si>
  <si>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</si>
  <si>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</si>
  <si>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</si>
  <si>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</si>
  <si>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</si>
  <si>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</si>
  <si>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</si>
  <si>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</si>
  <si>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</si>
  <si>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</si>
  <si>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</si>
  <si>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</si>
  <si>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</si>
  <si>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</si>
  <si>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</si>
  <si>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</si>
  <si>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</si>
  <si>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</si>
  <si>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</si>
  <si>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</si>
  <si>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</si>
  <si>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</si>
  <si>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</si>
  <si>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</si>
  <si>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</si>
  <si>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</si>
  <si>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</si>
  <si>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</si>
  <si>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</si>
  <si>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</si>
  <si>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</si>
  <si>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</si>
  <si>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</si>
  <si>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</si>
  <si>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</si>
  <si>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</si>
  <si>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</si>
  <si>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</si>
  <si>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</si>
  <si>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</si>
  <si>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</si>
  <si>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</si>
  <si>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</si>
  <si>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</si>
  <si>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</si>
  <si>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</si>
  <si>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</si>
  <si>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</si>
  <si>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</si>
  <si>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</si>
  <si>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</si>
  <si>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</si>
  <si>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</si>
  <si>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</si>
  <si>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</si>
  <si>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</si>
  <si>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</si>
  <si>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</si>
  <si>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</si>
  <si>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</si>
  <si>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</si>
  <si>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</si>
  <si>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</si>
  <si>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</si>
  <si>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</si>
  <si>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</si>
  <si>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</si>
  <si>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</si>
  <si>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</si>
  <si>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</si>
  <si>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</si>
  <si>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</si>
  <si>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</si>
  <si>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</si>
  <si>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</si>
  <si>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</si>
  <si>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</si>
  <si>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</si>
  <si>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</si>
  <si>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</si>
  <si>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</si>
  <si>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</si>
  <si>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</si>
  <si>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</si>
  <si>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</si>
  <si>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</si>
  <si>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</si>
  <si>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</si>
  <si>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</si>
  <si>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</si>
  <si>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</si>
  <si>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</si>
  <si>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</si>
  <si>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</si>
  <si>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</si>
  <si>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</si>
  <si>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</si>
  <si>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</si>
  <si>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</si>
  <si>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</si>
  <si>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</si>
  <si>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</si>
  <si>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</si>
  <si>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</si>
  <si>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</si>
  <si>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</si>
  <si>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</si>
  <si>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</si>
  <si>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</si>
  <si>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</si>
  <si>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</si>
  <si>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</si>
  <si>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</si>
  <si>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</si>
  <si>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</si>
  <si>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</si>
  <si>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</si>
  <si>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</si>
  <si>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</si>
  <si>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</si>
  <si>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</si>
  <si>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</si>
  <si>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</si>
  <si>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</si>
  <si>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</si>
  <si>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</si>
  <si>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</si>
  <si>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</si>
  <si>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</si>
  <si>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</si>
  <si>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</si>
  <si>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</si>
  <si>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</si>
  <si>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</si>
  <si>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</si>
  <si>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</si>
  <si>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</si>
  <si>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</si>
  <si>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</si>
  <si>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</si>
  <si>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</si>
  <si>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</si>
  <si>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</si>
  <si>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</si>
  <si>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</si>
  <si>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</si>
  <si>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</si>
  <si>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</si>
  <si>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</si>
  <si>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</si>
  <si>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</si>
  <si>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</si>
  <si>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</si>
  <si>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</si>
  <si>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</si>
  <si>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</si>
  <si>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</si>
  <si>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</si>
  <si>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</si>
  <si>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</si>
  <si>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</si>
  <si>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</si>
  <si>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</si>
  <si>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</si>
  <si>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</si>
  <si>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</si>
  <si>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</si>
  <si>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</si>
  <si>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</si>
  <si>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</si>
  <si>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</si>
  <si>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</si>
  <si>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</si>
  <si>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</si>
  <si>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</si>
  <si>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</si>
  <si>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</si>
  <si>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</si>
  <si>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</si>
  <si>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</si>
  <si>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</si>
  <si>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</si>
  <si>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</si>
  <si>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</si>
  <si>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</si>
  <si>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</si>
  <si>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</si>
  <si>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</si>
  <si>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</si>
  <si>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</si>
  <si>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</si>
  <si>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</si>
  <si>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</si>
  <si>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</si>
  <si>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</si>
  <si>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</si>
  <si>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</si>
  <si>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</si>
  <si>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</si>
  <si>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</si>
  <si>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</si>
  <si>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</si>
  <si>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</si>
  <si>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</si>
  <si>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</si>
  <si>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</si>
  <si>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</si>
  <si>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</si>
  <si>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</si>
  <si>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</si>
  <si>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</si>
  <si>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</si>
  <si>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</si>
  <si>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</si>
  <si>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</si>
  <si>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</si>
  <si>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</si>
  <si>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</si>
  <si>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</si>
  <si>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</si>
  <si>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</si>
  <si>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</si>
  <si>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</si>
  <si>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</si>
  <si>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</si>
  <si>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</si>
  <si>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</si>
  <si>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</si>
  <si>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</si>
  <si>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</si>
  <si>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</si>
  <si>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</si>
  <si>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</si>
  <si>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</si>
  <si>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</si>
  <si>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</si>
  <si>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</si>
  <si>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</si>
  <si>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</si>
  <si>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</si>
  <si>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</si>
  <si>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</si>
  <si>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</si>
  <si>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</si>
  <si>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</si>
  <si>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</si>
  <si>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</si>
  <si>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</si>
  <si>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</si>
  <si>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</si>
  <si>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</si>
  <si>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</si>
  <si>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</si>
  <si>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</si>
  <si>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</si>
  <si>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</si>
  <si>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</si>
  <si>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</si>
  <si>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</si>
  <si>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</si>
  <si>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</si>
  <si>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</si>
  <si>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</si>
  <si>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</si>
  <si>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</si>
  <si>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</si>
  <si>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</si>
  <si>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</si>
  <si>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</si>
  <si>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</si>
  <si>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</si>
  <si>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</si>
  <si>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</si>
  <si>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</si>
  <si>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</si>
  <si>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</si>
  <si>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</si>
  <si>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</si>
  <si>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</si>
  <si>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</si>
  <si>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</si>
  <si>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</si>
  <si>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</si>
  <si>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</si>
  <si>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</si>
  <si>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</si>
  <si>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</si>
  <si>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</si>
  <si>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</si>
  <si>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</si>
  <si>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</si>
  <si>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</si>
  <si>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</si>
  <si>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</si>
  <si>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</si>
  <si>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</si>
  <si>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</si>
  <si>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</si>
  <si>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</si>
  <si>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</si>
  <si>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</si>
  <si>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</si>
  <si>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</si>
  <si>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</si>
  <si>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</si>
  <si>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</si>
  <si>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</si>
  <si>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</si>
  <si>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</si>
  <si>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</si>
  <si>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</si>
  <si>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</si>
  <si>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</si>
  <si>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</si>
  <si>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</si>
  <si>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</si>
  <si>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</si>
  <si>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</si>
  <si>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</si>
  <si>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</si>
  <si>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</si>
  <si>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</si>
  <si>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</si>
  <si>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</si>
  <si>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</si>
  <si>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</si>
  <si>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</si>
  <si>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</si>
  <si>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</si>
  <si>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</si>
  <si>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</si>
  <si>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</si>
  <si>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</si>
  <si>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</si>
  <si>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</si>
  <si>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</si>
  <si>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</si>
  <si>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</si>
  <si>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</si>
  <si>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</si>
  <si>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</si>
  <si>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</si>
  <si>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</si>
  <si>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</si>
  <si>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</si>
  <si>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</si>
  <si>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</si>
  <si>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</si>
  <si>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</si>
  <si>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</si>
  <si>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</si>
  <si>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</si>
  <si>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</si>
  <si>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</si>
  <si>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</si>
  <si>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</si>
  <si>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</si>
  <si>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</si>
  <si>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</si>
  <si>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</si>
  <si>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</si>
  <si>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</si>
  <si>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</si>
  <si>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</si>
  <si>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</si>
  <si>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</si>
  <si>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</si>
  <si>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</si>
  <si>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</si>
  <si>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</si>
  <si>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</si>
  <si>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</si>
  <si>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</si>
  <si>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</si>
  <si>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</si>
  <si>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</si>
  <si>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</si>
  <si>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</si>
  <si>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</si>
  <si>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</si>
  <si>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</si>
  <si>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</si>
  <si>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</si>
  <si>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</si>
  <si>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</si>
  <si>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</si>
  <si>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</si>
  <si>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</si>
  <si>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</si>
  <si>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</si>
  <si>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</si>
  <si>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</si>
  <si>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</si>
  <si>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</si>
  <si>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</si>
  <si>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</si>
  <si>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</si>
  <si>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</si>
  <si>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</si>
  <si>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</si>
  <si>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</si>
  <si>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</si>
  <si>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</si>
  <si>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</si>
  <si>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</si>
  <si>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</si>
  <si>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</si>
  <si>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</si>
  <si>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</si>
  <si>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</si>
  <si>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</si>
  <si>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</si>
  <si>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</si>
  <si>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</si>
  <si>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</si>
  <si>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</si>
  <si>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</si>
  <si>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</si>
  <si>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</si>
  <si>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</si>
  <si>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</si>
  <si>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</si>
  <si>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</si>
  <si>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</si>
  <si>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</si>
  <si>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</si>
  <si>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</si>
  <si>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</si>
  <si>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</si>
  <si>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</si>
  <si>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</si>
  <si>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</si>
  <si>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</si>
  <si>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</si>
  <si>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</si>
  <si>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</si>
  <si>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</si>
  <si>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</si>
  <si>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</si>
  <si>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</si>
  <si>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</si>
  <si>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</si>
  <si>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</si>
  <si>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</si>
  <si>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</si>
  <si>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</si>
  <si>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</si>
  <si>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</si>
  <si>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</si>
  <si>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</si>
  <si>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</si>
  <si>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</si>
  <si>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</si>
  <si>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</si>
  <si>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</si>
  <si>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</si>
  <si>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</si>
  <si>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</si>
  <si>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</si>
  <si>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</si>
  <si>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</si>
  <si>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</si>
  <si>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</si>
  <si>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</si>
  <si>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</si>
  <si>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</si>
  <si>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</si>
  <si>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</si>
  <si>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</si>
  <si>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</si>
  <si>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</si>
  <si>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</si>
  <si>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</si>
  <si>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</si>
  <si>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</si>
  <si>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</si>
  <si>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</si>
  <si>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</si>
  <si>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</si>
  <si>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</si>
  <si>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</si>
  <si>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</si>
  <si>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</si>
  <si>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</si>
  <si>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</si>
  <si>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</si>
  <si>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</si>
  <si>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</si>
  <si>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</si>
  <si>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</si>
  <si>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</si>
  <si>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</si>
  <si>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</si>
  <si>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</si>
  <si>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</si>
  <si>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</si>
  <si>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</si>
  <si>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</si>
  <si>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</si>
  <si>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</si>
  <si>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</si>
  <si>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</si>
  <si>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</si>
  <si>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</si>
  <si>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</si>
  <si>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</si>
  <si>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</si>
  <si>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</si>
  <si>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</si>
  <si>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</si>
  <si>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</si>
  <si>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</si>
  <si>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</si>
  <si>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</si>
  <si>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</si>
  <si>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</si>
  <si>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</si>
  <si>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</si>
  <si>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</si>
  <si>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</si>
  <si>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</si>
  <si>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</si>
  <si>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</si>
  <si>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</si>
  <si>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</si>
  <si>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</si>
  <si>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</si>
  <si>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</si>
  <si>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</si>
  <si>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</si>
  <si>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</si>
  <si>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</si>
  <si>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</si>
  <si>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</si>
  <si>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</si>
  <si>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</si>
  <si>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</si>
  <si>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</si>
  <si>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</si>
  <si>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</si>
  <si>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</si>
  <si>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</si>
  <si>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</si>
  <si>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</si>
  <si>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</si>
  <si>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</si>
  <si>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</si>
  <si>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</si>
  <si>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</si>
  <si>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</si>
  <si>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</si>
  <si>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</si>
  <si>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</si>
  <si>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</si>
  <si>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</si>
  <si>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</si>
  <si>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</si>
  <si>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</si>
  <si>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</si>
  <si>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</si>
  <si>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</si>
  <si>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</si>
  <si>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</si>
  <si>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</si>
  <si>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</si>
  <si>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</si>
  <si>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</si>
  <si>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</si>
  <si>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</si>
  <si>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</si>
  <si>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</si>
  <si>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</si>
  <si>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</si>
  <si>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</si>
  <si>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</si>
  <si>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</si>
  <si>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</si>
  <si>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</si>
  <si>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</si>
  <si>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</si>
  <si>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</si>
  <si>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</si>
  <si>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</si>
  <si>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</si>
  <si>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</si>
  <si>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</si>
  <si>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</si>
  <si>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</si>
  <si>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</si>
  <si>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</si>
  <si>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</si>
  <si>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</si>
  <si>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</si>
  <si>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</si>
  <si>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</si>
  <si>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</si>
  <si>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</si>
  <si>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</si>
  <si>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</si>
  <si>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</si>
  <si>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</si>
  <si>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</si>
  <si>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</si>
  <si>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</si>
  <si>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</si>
  <si>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</si>
  <si>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</si>
  <si>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</si>
  <si>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</si>
  <si>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</si>
  <si>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</si>
  <si>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</si>
  <si>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</si>
  <si>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</si>
  <si>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</si>
  <si>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</si>
  <si>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</si>
  <si>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</si>
  <si>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</si>
  <si>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</si>
  <si>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</si>
  <si>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</si>
  <si>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</si>
  <si>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</si>
  <si>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</si>
  <si>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</si>
  <si>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</si>
  <si>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</si>
  <si>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</si>
  <si>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</si>
  <si>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</si>
  <si>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</si>
  <si>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</si>
  <si>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</si>
  <si>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</si>
  <si>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</si>
  <si>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</si>
  <si>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</si>
  <si>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</si>
  <si>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</si>
  <si>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</si>
  <si>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</si>
  <si>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</si>
  <si>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</si>
  <si>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</si>
  <si>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</si>
  <si>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</si>
  <si>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</si>
  <si>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</si>
  <si>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</si>
  <si>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</si>
  <si>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</si>
  <si>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</si>
  <si>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</si>
  <si>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</si>
  <si>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</si>
  <si>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</si>
  <si>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</si>
  <si>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</si>
  <si>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</si>
  <si>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</si>
  <si>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</si>
  <si>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</si>
  <si>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</si>
  <si>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</si>
  <si>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</si>
  <si>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</si>
  <si>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</si>
  <si>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</si>
  <si>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</si>
  <si>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</si>
  <si>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</si>
  <si>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</si>
  <si>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</si>
  <si>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</si>
  <si>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</si>
  <si>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</si>
  <si>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</si>
  <si>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</si>
  <si>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</si>
  <si>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</si>
  <si>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</si>
  <si>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</si>
  <si>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</si>
  <si>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</si>
  <si>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</si>
  <si>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</si>
  <si>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</si>
  <si>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</si>
  <si>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</si>
  <si>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</si>
  <si>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</si>
  <si>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</si>
  <si>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</si>
  <si>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</si>
  <si>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</si>
  <si>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</si>
  <si>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</si>
  <si>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</si>
  <si>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</si>
  <si>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</si>
  <si>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</si>
  <si>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</si>
  <si>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</si>
  <si>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</si>
  <si>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</si>
  <si>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</si>
  <si>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</si>
  <si>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</si>
  <si>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</si>
  <si>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</si>
  <si>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</si>
  <si>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</si>
  <si>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</si>
  <si>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</si>
  <si>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</si>
  <si>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</si>
  <si>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</si>
  <si>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</si>
  <si>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</si>
  <si>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</si>
  <si>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</si>
  <si>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</si>
  <si>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</si>
  <si>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</si>
  <si>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</si>
  <si>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</si>
  <si>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</si>
  <si>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</si>
  <si>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</si>
  <si>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</si>
  <si>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</si>
  <si>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</si>
  <si>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</si>
  <si>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</si>
  <si>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</si>
  <si>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</si>
  <si>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</si>
  <si>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</si>
  <si>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</si>
  <si>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</si>
  <si>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</si>
  <si>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</si>
  <si>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</si>
  <si>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</si>
  <si>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</si>
  <si>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</si>
  <si>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</si>
  <si>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</si>
  <si>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</si>
  <si>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</si>
  <si>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</si>
  <si>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</si>
  <si>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</si>
  <si>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</si>
  <si>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</si>
  <si>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</si>
  <si>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</si>
  <si>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</si>
  <si>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</si>
  <si>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</si>
  <si>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</si>
  <si>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</si>
  <si>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</si>
  <si>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</si>
  <si>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</si>
  <si>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</si>
  <si>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</si>
  <si>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</si>
  <si>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</si>
  <si>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</si>
  <si>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</si>
  <si>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</si>
  <si>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</si>
  <si>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</si>
  <si>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</si>
  <si>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</si>
  <si>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</si>
  <si>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</si>
  <si>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</si>
  <si>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</si>
  <si>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</si>
  <si>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</si>
  <si>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</si>
  <si>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</si>
  <si>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</si>
  <si>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</si>
  <si>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</si>
  <si>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</si>
  <si>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</si>
  <si>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</si>
  <si>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</si>
  <si>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</si>
  <si>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</si>
  <si>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</si>
  <si>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</si>
  <si>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</si>
  <si>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</si>
  <si>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</si>
  <si>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</si>
  <si>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</si>
  <si>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</si>
  <si>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</si>
  <si>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</si>
  <si>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</si>
  <si>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</si>
  <si>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</si>
  <si>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</si>
  <si>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</si>
  <si>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</si>
  <si>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</si>
  <si>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</si>
  <si>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</si>
  <si>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</si>
  <si>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</si>
  <si>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</si>
  <si>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</si>
  <si>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</si>
  <si>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</si>
  <si>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</si>
  <si>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</si>
  <si>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</si>
  <si>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</si>
  <si>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</si>
  <si>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</si>
  <si>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</si>
  <si>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</si>
  <si>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</si>
  <si>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</si>
  <si>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</si>
  <si>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</si>
  <si>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</si>
  <si>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</si>
  <si>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</si>
  <si>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</si>
  <si>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</si>
  <si>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</si>
  <si>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</si>
  <si>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</si>
  <si>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</si>
  <si>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</si>
  <si>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</si>
  <si>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</si>
  <si>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</si>
  <si>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</si>
  <si>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</si>
  <si>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</si>
  <si>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</si>
  <si>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</si>
  <si>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</si>
  <si>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</si>
  <si>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</si>
  <si>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</si>
  <si>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</si>
  <si>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</si>
  <si>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</si>
  <si>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</si>
  <si>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</si>
  <si>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</si>
  <si>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</si>
  <si>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</si>
  <si>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</si>
  <si>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</si>
  <si>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</si>
  <si>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</si>
  <si>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</si>
  <si>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</si>
  <si>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</si>
  <si>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</si>
  <si>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</si>
  <si>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</si>
  <si>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</si>
  <si>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</si>
  <si>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</si>
  <si>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</si>
  <si>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</si>
  <si>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</si>
  <si>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</si>
  <si>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</si>
  <si>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</si>
  <si>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</si>
  <si>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</si>
  <si>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</si>
  <si>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</si>
  <si>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</si>
  <si>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</si>
  <si>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</si>
  <si>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</si>
  <si>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</si>
  <si>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</si>
  <si>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</si>
  <si>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</si>
  <si>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</si>
  <si>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</si>
  <si>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</si>
  <si>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</si>
  <si>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</si>
  <si>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</si>
  <si>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</si>
  <si>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</si>
  <si>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</si>
  <si>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</si>
  <si>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</si>
  <si>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</si>
  <si>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</si>
  <si>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</si>
  <si>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</si>
  <si>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</si>
  <si>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</si>
  <si>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</si>
  <si>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</si>
  <si>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</si>
  <si>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</si>
  <si>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</si>
  <si>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</si>
  <si>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</si>
  <si>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</si>
  <si>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</si>
  <si>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</si>
  <si>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</si>
  <si>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</si>
  <si>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</si>
  <si>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</si>
  <si>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</si>
  <si>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</si>
  <si>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</si>
  <si>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</si>
  <si>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</si>
  <si>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</si>
  <si>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</si>
  <si>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</si>
  <si>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</si>
  <si>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</si>
  <si>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</si>
  <si>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</si>
  <si>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</si>
  <si>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</si>
  <si>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</si>
  <si>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</si>
  <si>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</si>
  <si>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</si>
  <si>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</si>
  <si>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</si>
  <si>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</si>
  <si>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</si>
  <si>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</si>
  <si>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</si>
  <si>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</si>
  <si>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</si>
  <si>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</si>
  <si>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</si>
  <si>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</si>
  <si>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</si>
  <si>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</si>
  <si>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</si>
  <si>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</si>
  <si>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</si>
  <si>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</si>
  <si>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</si>
  <si>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</si>
  <si>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</si>
  <si>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</si>
  <si>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</si>
  <si>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</si>
  <si>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</si>
  <si>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</si>
  <si>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</si>
  <si>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</si>
  <si>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</si>
  <si>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</si>
  <si>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</si>
  <si>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</si>
  <si>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</si>
  <si>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</si>
  <si>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</si>
  <si>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</si>
  <si>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</si>
  <si>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</si>
  <si>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</si>
  <si>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</si>
  <si>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</si>
  <si>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</si>
  <si>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</si>
  <si>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</si>
  <si>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</si>
  <si>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</si>
  <si>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</si>
  <si>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</si>
  <si>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</si>
  <si>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</si>
  <si>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</si>
  <si>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</si>
  <si>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</si>
  <si>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</si>
  <si>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</si>
  <si>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</si>
  <si>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</si>
  <si>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</si>
  <si>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</si>
  <si>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</si>
  <si>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</si>
  <si>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</si>
  <si>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</si>
  <si>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</si>
  <si>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</si>
  <si>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</si>
  <si>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</si>
  <si>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</si>
  <si>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</si>
  <si>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</si>
  <si>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</si>
  <si>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</si>
  <si>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</si>
  <si>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</si>
  <si>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</si>
  <si>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</si>
  <si>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</si>
  <si>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</si>
  <si>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</si>
  <si>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</si>
  <si>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</si>
  <si>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</si>
  <si>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</si>
  <si>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</si>
  <si>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</si>
  <si>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</si>
  <si>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</si>
  <si>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</si>
  <si>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</si>
  <si>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</si>
  <si>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</si>
  <si>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</si>
  <si>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</si>
  <si>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</si>
  <si>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</si>
  <si>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</si>
  <si>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</si>
  <si>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</si>
  <si>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</si>
  <si>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</si>
  <si>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</si>
  <si>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</si>
  <si>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</si>
  <si>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</si>
  <si>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</si>
  <si>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</si>
  <si>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</si>
  <si>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</si>
  <si>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</si>
  <si>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</si>
  <si>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</si>
  <si>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</si>
  <si>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</si>
  <si>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</si>
  <si>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</si>
  <si>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</si>
  <si>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</si>
  <si>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</si>
  <si>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</si>
  <si>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</si>
  <si>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</si>
  <si>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</si>
  <si>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</si>
  <si>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</si>
  <si>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</si>
  <si>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</si>
  <si>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</si>
  <si>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</si>
  <si>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</si>
  <si>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</si>
  <si>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</si>
  <si>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</si>
  <si>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</si>
  <si>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</si>
  <si>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</si>
  <si>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</si>
  <si>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</si>
  <si>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</si>
  <si>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</si>
  <si>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</si>
  <si>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</si>
  <si>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</si>
  <si>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</si>
  <si>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</si>
  <si>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</si>
  <si>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</si>
  <si>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</si>
  <si>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</si>
  <si>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</si>
  <si>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</si>
  <si>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</si>
  <si>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</si>
  <si>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</si>
  <si>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</si>
  <si>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</si>
  <si>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</si>
  <si>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</si>
  <si>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</si>
  <si>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</si>
  <si>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</si>
  <si>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</si>
  <si>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</si>
  <si>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</si>
  <si>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</si>
  <si>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</si>
  <si>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</si>
  <si>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</si>
  <si>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</si>
  <si>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</si>
  <si>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</si>
  <si>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</si>
  <si>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</si>
  <si>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</si>
  <si>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</si>
  <si>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</si>
  <si>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</si>
  <si>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</si>
  <si>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</si>
  <si>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</si>
  <si>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</si>
  <si>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</si>
  <si>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</si>
  <si>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</si>
  <si>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</si>
  <si>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</si>
  <si>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</si>
  <si>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</si>
  <si>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</si>
  <si>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</si>
  <si>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</si>
  <si>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</si>
  <si>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</si>
  <si>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</si>
  <si>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</si>
  <si>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</si>
  <si>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</si>
  <si>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</si>
  <si>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</si>
  <si>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</si>
  <si>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</si>
  <si>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</si>
  <si>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</si>
  <si>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</si>
  <si>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</si>
  <si>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</si>
  <si>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</si>
  <si>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</si>
  <si>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</si>
  <si>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</si>
  <si>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</si>
  <si>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</si>
  <si>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</si>
  <si>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</si>
  <si>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</si>
  <si>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</si>
  <si>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</si>
  <si>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</si>
  <si>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</si>
  <si>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</si>
  <si>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</si>
  <si>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</si>
  <si>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</si>
  <si>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</si>
  <si>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</si>
  <si>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</si>
  <si>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</si>
  <si>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</si>
  <si>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</si>
  <si>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</si>
  <si>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</si>
  <si>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</si>
  <si>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</si>
  <si>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</si>
  <si>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</si>
  <si>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</si>
  <si>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</si>
  <si>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</si>
  <si>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</si>
  <si>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</si>
  <si>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</si>
  <si>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</si>
  <si>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</si>
  <si>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</si>
  <si>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</si>
  <si>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</si>
  <si>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</si>
  <si>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</si>
  <si>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</si>
  <si>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</si>
  <si>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</si>
  <si>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</si>
  <si>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</si>
  <si>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</si>
  <si>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</si>
  <si>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</si>
  <si>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</si>
  <si>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</si>
  <si>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</si>
  <si>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</si>
  <si>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</si>
  <si>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</si>
  <si>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</si>
  <si>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</si>
  <si>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</si>
  <si>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</si>
  <si>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</si>
  <si>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</si>
  <si>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</si>
  <si>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</si>
  <si>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</si>
  <si>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</si>
  <si>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</si>
  <si>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</si>
  <si>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</si>
  <si>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</si>
  <si>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</si>
  <si>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</si>
  <si>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</si>
  <si>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</si>
  <si>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</si>
  <si>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</si>
  <si>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</si>
  <si>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</si>
  <si>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</si>
  <si>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</si>
  <si>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</si>
  <si>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</si>
  <si>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</si>
  <si>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</si>
  <si>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</si>
  <si>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</si>
  <si>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</si>
  <si>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</si>
  <si>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</si>
  <si>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</si>
  <si>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</si>
  <si>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</si>
  <si>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</si>
  <si>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</si>
  <si>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</si>
  <si>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</si>
  <si>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</si>
  <si>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</si>
  <si>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</si>
  <si>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</si>
  <si>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</si>
  <si>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</si>
  <si>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</si>
  <si>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</si>
  <si>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</si>
  <si>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</si>
  <si>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</si>
  <si>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</si>
  <si>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</si>
  <si>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</si>
  <si>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</si>
  <si>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</si>
  <si>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</si>
  <si>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</si>
  <si>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</si>
  <si>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</si>
  <si>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</si>
  <si>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</si>
  <si>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</si>
  <si>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</si>
  <si>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</si>
  <si>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</si>
  <si>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</si>
  <si>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</si>
  <si>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</si>
  <si>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</si>
  <si>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</si>
  <si>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</si>
  <si>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</si>
  <si>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</si>
  <si>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</si>
  <si>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</si>
  <si>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</si>
  <si>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</si>
  <si>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</si>
  <si>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</si>
  <si>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</si>
  <si>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</si>
  <si>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</si>
  <si>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</si>
  <si>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</si>
  <si>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</si>
  <si>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</si>
  <si>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</si>
  <si>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</si>
  <si>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</si>
  <si>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</si>
  <si>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</si>
  <si>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</si>
  <si>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</si>
  <si>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</si>
  <si>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</si>
  <si>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</si>
  <si>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</si>
  <si>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</si>
  <si>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</si>
  <si>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</si>
  <si>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</si>
  <si>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</si>
  <si>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</si>
  <si>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</si>
  <si>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</si>
  <si>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</si>
  <si>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</si>
  <si>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</si>
  <si>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</si>
  <si>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</si>
  <si>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</si>
  <si>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</si>
  <si>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</si>
  <si>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</si>
  <si>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</si>
  <si>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</si>
  <si>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</si>
  <si>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</si>
  <si>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</si>
  <si>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</si>
  <si>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</si>
  <si>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</si>
  <si>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</si>
  <si>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</si>
  <si>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</si>
  <si>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</si>
  <si>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</si>
  <si>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</si>
  <si>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</si>
  <si>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</si>
  <si>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</si>
  <si>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</si>
  <si>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</si>
  <si>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</si>
  <si>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</si>
  <si>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</si>
  <si>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</si>
  <si>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</si>
  <si>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</si>
  <si>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</si>
  <si>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</si>
  <si>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</si>
  <si>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</si>
  <si>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</si>
  <si>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</si>
  <si>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</si>
  <si>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</si>
  <si>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</si>
  <si>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</si>
  <si>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</si>
  <si>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</si>
  <si>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</si>
  <si>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</si>
  <si>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</si>
  <si>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</si>
  <si>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</si>
  <si>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</si>
  <si>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</si>
  <si>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</si>
  <si>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</si>
  <si>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</si>
  <si>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</si>
  <si>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</si>
  <si>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</si>
  <si>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</si>
  <si>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</si>
  <si>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</si>
  <si>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</si>
  <si>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</si>
  <si>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</si>
  <si>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</si>
  <si>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</si>
  <si>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</si>
  <si>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</si>
  <si>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</si>
  <si>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</si>
  <si>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</si>
  <si>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</si>
  <si>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</si>
  <si>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</si>
  <si>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</si>
  <si>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</si>
  <si>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</si>
  <si>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</si>
  <si>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</si>
  <si>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</si>
  <si>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</si>
  <si>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</si>
  <si>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</si>
  <si>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</si>
  <si>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</si>
  <si>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</si>
  <si>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</si>
  <si>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</si>
  <si>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</si>
  <si>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</si>
  <si>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</si>
  <si>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</si>
  <si>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</si>
  <si>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</si>
  <si>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</si>
  <si>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</si>
  <si>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</si>
  <si>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</si>
  <si>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</si>
  <si>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</si>
  <si>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</si>
  <si>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</si>
  <si>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</si>
  <si>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</si>
  <si>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</si>
  <si>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</si>
  <si>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</si>
  <si>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</si>
  <si>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</si>
  <si>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</si>
  <si>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</si>
  <si>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</si>
  <si>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</si>
  <si>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</si>
  <si>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</si>
  <si>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</si>
  <si>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</si>
  <si>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</si>
  <si>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</si>
  <si>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</si>
  <si>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</si>
  <si>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</si>
  <si>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</si>
  <si>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</si>
  <si>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</si>
  <si>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</si>
  <si>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</si>
  <si>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</si>
  <si>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</si>
  <si>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</si>
  <si>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</si>
  <si>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</si>
  <si>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</si>
  <si>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</si>
  <si>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</si>
  <si>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</si>
  <si>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</si>
  <si>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</si>
  <si>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</si>
  <si>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</si>
  <si>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</si>
  <si>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</si>
  <si>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</si>
  <si>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</si>
  <si>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</si>
  <si>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</si>
  <si>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</si>
  <si>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</si>
  <si>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</si>
  <si>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</si>
  <si>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</si>
  <si>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</si>
  <si>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</si>
  <si>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</si>
  <si>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</si>
  <si>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</si>
  <si>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</si>
  <si>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</si>
  <si>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</si>
  <si>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</si>
  <si>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</si>
  <si>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</si>
  <si>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</si>
  <si>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</si>
  <si>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</si>
  <si>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</si>
  <si>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</si>
  <si>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</si>
  <si>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</si>
  <si>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</si>
  <si>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</si>
  <si>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</si>
  <si>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</si>
  <si>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</si>
  <si>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</si>
  <si>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</si>
  <si>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</si>
  <si>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</si>
  <si>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</si>
  <si>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</si>
  <si>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</si>
  <si>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</si>
  <si>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</si>
  <si>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</si>
  <si>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</si>
  <si>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</si>
  <si>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</si>
  <si>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</si>
  <si>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</si>
  <si>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</si>
  <si>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</si>
  <si>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</si>
  <si>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</si>
  <si>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</si>
  <si>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</si>
  <si>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</si>
  <si>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</si>
  <si>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</si>
  <si>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</si>
  <si>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</si>
  <si>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</si>
  <si>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</si>
  <si>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</si>
  <si>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</si>
  <si>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</si>
  <si>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</si>
  <si>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</si>
  <si>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</si>
  <si>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</si>
  <si>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</si>
  <si>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</si>
  <si>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</si>
  <si>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</si>
  <si>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</si>
  <si>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</si>
  <si>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</si>
  <si>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</si>
  <si>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</si>
  <si>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</si>
  <si>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</si>
  <si>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</si>
  <si>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</si>
  <si>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</si>
  <si>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</si>
  <si>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</si>
  <si>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</si>
  <si>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</si>
  <si>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</si>
  <si>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</si>
  <si>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</si>
  <si>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</si>
  <si>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</si>
  <si>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</si>
  <si>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</si>
  <si>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</si>
  <si>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</si>
  <si>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</si>
  <si>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</si>
  <si>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</si>
  <si>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</si>
  <si>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</si>
  <si>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</si>
  <si>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</si>
  <si>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</si>
  <si>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</si>
  <si>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</si>
  <si>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</si>
  <si>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</si>
  <si>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</si>
  <si>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</si>
  <si>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</si>
  <si>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</si>
  <si>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</si>
  <si>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</si>
  <si>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</si>
  <si>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</si>
  <si>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</si>
  <si>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</si>
  <si>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</si>
  <si>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</si>
  <si>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</si>
  <si>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</si>
  <si>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</si>
  <si>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</si>
  <si>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</si>
  <si>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</si>
  <si>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</si>
  <si>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</si>
  <si>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</si>
  <si>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</si>
  <si>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</si>
  <si>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</si>
  <si>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</si>
  <si>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</si>
  <si>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</si>
  <si>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</si>
  <si>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</si>
  <si>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</si>
  <si>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</si>
  <si>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</si>
  <si>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</si>
  <si>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</si>
  <si>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</si>
  <si>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</si>
  <si>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</si>
  <si>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</si>
  <si>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</si>
  <si>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</si>
  <si>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</si>
  <si>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</si>
  <si>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</si>
  <si>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</si>
  <si>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</si>
  <si>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</si>
  <si>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</si>
  <si>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</si>
  <si>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</si>
  <si>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</si>
  <si>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</si>
  <si>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</si>
  <si>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</si>
  <si>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</si>
  <si>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</si>
  <si>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</si>
  <si>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</si>
  <si>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</si>
  <si>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</si>
  <si>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</si>
  <si>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</si>
  <si>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</si>
  <si>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</si>
  <si>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</si>
  <si>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</si>
  <si>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</si>
  <si>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</si>
  <si>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</si>
  <si>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</si>
  <si>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</si>
  <si>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</si>
  <si>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</si>
  <si>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</si>
  <si>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</si>
  <si>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</si>
  <si>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</si>
  <si>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</si>
  <si>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</si>
  <si>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</si>
  <si>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</si>
  <si>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</si>
  <si>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</si>
  <si>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</si>
  <si>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</si>
  <si>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</si>
  <si>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</si>
  <si>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</si>
  <si>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</si>
  <si>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</si>
  <si>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</si>
  <si>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</si>
  <si>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</si>
  <si>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</si>
  <si>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</si>
  <si>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</si>
  <si>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</si>
  <si>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</si>
  <si>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</si>
  <si>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</si>
  <si>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</si>
  <si>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</si>
  <si>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</si>
  <si>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</si>
  <si>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</si>
  <si>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</si>
  <si>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</si>
  <si>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</si>
  <si>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</si>
  <si>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</si>
  <si>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</si>
  <si>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</si>
  <si>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</si>
  <si>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</si>
  <si>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</si>
  <si>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</si>
  <si>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</si>
  <si>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</si>
  <si>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</si>
  <si>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</si>
  <si>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</si>
  <si>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</si>
  <si>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</si>
  <si>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</si>
  <si>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</si>
  <si>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</si>
  <si>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</si>
  <si>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</si>
  <si>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</si>
  <si>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</si>
  <si>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</si>
  <si>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</si>
  <si>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</si>
  <si>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</si>
  <si>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</si>
  <si>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</si>
  <si>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</si>
  <si>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</si>
  <si>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</si>
  <si>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</si>
  <si>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</si>
  <si>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</si>
  <si>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</si>
  <si>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</si>
  <si>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</si>
  <si>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</si>
  <si>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</si>
  <si>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</si>
  <si>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</si>
  <si>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</si>
  <si>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</si>
  <si>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</si>
  <si>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</si>
  <si>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</si>
  <si>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</si>
  <si>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</si>
  <si>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</si>
  <si>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</si>
  <si>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</si>
  <si>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</si>
  <si>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</si>
  <si>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</si>
  <si>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</si>
  <si>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</si>
  <si>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</si>
  <si>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</si>
  <si>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</si>
  <si>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</si>
  <si>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</si>
  <si>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</si>
  <si>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</si>
  <si>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</si>
  <si>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</si>
  <si>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</si>
  <si>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</si>
  <si>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</si>
  <si>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</si>
  <si>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</si>
  <si>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</si>
  <si>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</si>
  <si>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</si>
  <si>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</si>
  <si>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</si>
  <si>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</si>
  <si>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</si>
  <si>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</si>
  <si>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</si>
  <si>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</si>
  <si>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</si>
  <si>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</si>
  <si>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</si>
  <si>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</si>
  <si>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</si>
  <si>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</si>
  <si>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</si>
  <si>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</si>
  <si>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</si>
  <si>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</si>
  <si>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</si>
  <si>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</si>
  <si>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</si>
  <si>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</si>
  <si>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</si>
  <si>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</si>
  <si>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</si>
  <si>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</si>
  <si>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</si>
  <si>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</si>
  <si>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</si>
  <si>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</si>
  <si>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</si>
  <si>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</si>
  <si>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</si>
  <si>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</si>
  <si>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</si>
  <si>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</si>
  <si>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</si>
  <si>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</si>
  <si>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</si>
  <si>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</si>
  <si>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</si>
  <si>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</si>
  <si>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</si>
  <si>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</si>
  <si>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</si>
  <si>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</si>
  <si>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</si>
  <si>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</si>
  <si>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</si>
  <si>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</si>
  <si>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</si>
  <si>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</si>
  <si>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</si>
  <si>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</si>
  <si>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</si>
  <si>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</si>
  <si>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</si>
  <si>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</si>
  <si>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</si>
  <si>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</si>
  <si>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</si>
  <si>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</si>
  <si>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</si>
  <si>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</si>
  <si>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</si>
  <si>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</si>
  <si>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</si>
  <si>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</si>
  <si>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</si>
  <si>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</si>
  <si>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</si>
  <si>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</si>
  <si>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</si>
  <si>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</si>
  <si>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</si>
  <si>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</si>
  <si>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</si>
  <si>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</si>
  <si>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</si>
  <si>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</si>
  <si>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</si>
  <si>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</si>
  <si>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</si>
  <si>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</si>
  <si>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</si>
  <si>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</si>
  <si>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</si>
  <si>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</si>
  <si>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</si>
  <si>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</si>
  <si>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</si>
  <si>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</si>
  <si>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</si>
  <si>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</si>
  <si>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</si>
  <si>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</si>
  <si>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</si>
  <si>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</si>
  <si>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</si>
  <si>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</si>
  <si>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</si>
  <si>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</si>
  <si>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</si>
  <si>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</si>
  <si>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</si>
  <si>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</si>
  <si>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</si>
  <si>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</si>
  <si>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</si>
  <si>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</si>
  <si>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</si>
  <si>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</si>
  <si>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</si>
  <si>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</si>
  <si>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</si>
  <si>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</si>
  <si>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</si>
  <si>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</si>
  <si>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</si>
  <si>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</si>
  <si>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</si>
  <si>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</si>
  <si>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</si>
  <si>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</si>
  <si>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</si>
  <si>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</si>
  <si>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</si>
  <si>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</si>
  <si>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</si>
  <si>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</si>
  <si>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</si>
  <si>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</si>
  <si>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</si>
  <si>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</si>
  <si>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</si>
  <si>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</si>
  <si>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</si>
  <si>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</si>
  <si>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</si>
  <si>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</si>
  <si>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</si>
  <si>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</si>
  <si>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</si>
  <si>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</si>
  <si>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</si>
  <si>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</si>
  <si>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</si>
  <si>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</si>
  <si>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</si>
  <si>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</si>
  <si>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</si>
  <si>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</si>
  <si>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</si>
  <si>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</si>
  <si>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</si>
  <si>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</si>
  <si>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</si>
  <si>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</si>
  <si>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</si>
  <si>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</si>
  <si>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</si>
  <si>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</si>
  <si>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</si>
  <si>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</si>
  <si>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</si>
  <si>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</si>
  <si>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</si>
  <si>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</si>
  <si>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</si>
  <si>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</si>
  <si>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</si>
  <si>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</si>
  <si>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</si>
  <si>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</si>
  <si>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</si>
  <si>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</si>
  <si>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</si>
  <si>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</si>
  <si>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</si>
  <si>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</si>
  <si>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</si>
  <si>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</si>
  <si>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</si>
  <si>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</si>
  <si>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</si>
  <si>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</si>
  <si>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</si>
  <si>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</si>
  <si>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</si>
  <si>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</si>
  <si>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</si>
  <si>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</si>
  <si>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</si>
  <si>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</si>
  <si>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</si>
  <si>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</si>
  <si>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</si>
  <si>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</si>
  <si>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</si>
  <si>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</si>
  <si>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</si>
  <si>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</si>
  <si>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</si>
  <si>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</si>
  <si>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</si>
  <si>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</si>
  <si>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</si>
  <si>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</si>
  <si>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</si>
  <si>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</si>
  <si>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</si>
  <si>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</si>
  <si>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</si>
  <si>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</si>
  <si>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</si>
  <si>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</si>
  <si>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</si>
  <si>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</si>
  <si>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</si>
  <si>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</si>
  <si>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</si>
  <si>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</si>
  <si>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</si>
  <si>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</si>
  <si>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</si>
  <si>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</si>
  <si>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</si>
  <si>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</si>
  <si>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</si>
  <si>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</si>
  <si>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</si>
  <si>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</si>
  <si>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</si>
  <si>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</si>
  <si>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</si>
  <si>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</si>
  <si>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</si>
  <si>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</si>
  <si>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</si>
  <si>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</si>
  <si>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</si>
  <si>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</si>
  <si>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</si>
  <si>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</si>
  <si>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</si>
  <si>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</si>
  <si>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</si>
  <si>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</si>
  <si>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</si>
  <si>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</si>
  <si>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</si>
  <si>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</si>
  <si>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</si>
  <si>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</si>
  <si>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</si>
  <si>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</si>
  <si>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</si>
  <si>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</si>
  <si>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</si>
  <si>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</si>
  <si>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</si>
  <si>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</si>
  <si>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</si>
  <si>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</si>
  <si>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</si>
  <si>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</si>
  <si>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</si>
  <si>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</si>
  <si>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</si>
  <si>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</si>
  <si>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</si>
  <si>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</si>
  <si>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</si>
  <si>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</si>
  <si>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</si>
  <si>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</si>
  <si>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</si>
  <si>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</si>
  <si>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</si>
  <si>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</si>
  <si>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</si>
  <si>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</si>
  <si>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</si>
  <si>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</si>
  <si>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</si>
  <si>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</si>
  <si>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2021-50-10001274</t>
  </si>
  <si>
    <t>PRESTAR LOS SERVICIOS DE EDUCACION INICIAL EN EL MARCO DE LA ATENCION INTEGRAL EN DESARROLLO INFANTIL EN MEDIO FAMILIAR -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</si>
  <si>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INSTITUTO COLOMBIANO DE BIENESTAR FAMILIAR</t>
  </si>
  <si>
    <t>102</t>
  </si>
  <si>
    <t>PRESTAR EL SERVICIO DE DESARROLLO INFANTIL EN MEDIO FAMILIAR (DMF)- DE CONFORMIDAD CON EL MANUAL OPERATIVO DE LA MODALIDAD FAMILIAR Y LAS DIRECTRICES ESTABLECIDAS POR EL ICBF, EN ARMONÍA CON LA POLÍTICA DE ESTADO PARA EL DESARROLLO INTEGRAL DE LA PRIMERA INFANCIA DE CERO A SIEMPRE.</t>
  </si>
  <si>
    <t>209</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</si>
  <si>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ESTADO PARA EL DESARROLLO INTEGRAL DE LA PRIMERA INFANCIA "DE CERO A SIEMPRE" EN EL SERVICIO DESARROLLO INFANTIL EN MEDIO FAMILIAR.</t>
  </si>
  <si>
    <t>298</t>
  </si>
  <si>
    <t>407</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</si>
  <si>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</si>
  <si>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399</t>
  </si>
  <si>
    <t>361</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</si>
  <si>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</si>
  <si>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211</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</si>
  <si>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OPERADOR, PARA QUE ESTE ASUMA BAJO SU EXCLUSIVA RESPONSABILIDAD DICHA ATENCIÓN.</t>
  </si>
  <si>
    <t>308</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</si>
  <si>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</si>
  <si>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301</t>
  </si>
  <si>
    <t>306</t>
  </si>
  <si>
    <t>106</t>
  </si>
  <si>
    <t>ATENDER A LA PRIMERA INFANCIA EN EL MARCO DE LA ESTRATEGIA “DE CERO A SIEMPRE” DE CONFORMIDAD CON LAS DIRECTRICES Y PARÁMETROS LINEAMIENTOS Y PARÁMETROS ESTABLECIDOS POR EL ICBF, ASÍ COMO REGULAR LAS RELACIONES ENTRE LAS PARTES DERIVADAS DE LA ENTREGA DE APORTES DEL ICBF A EL CONTRATISTA PARA QUE ASUMA CON SU PERSONAL Y BAJO SU EXCLUSIVA RESPONSABILIDAD DICHA ATENCIÓN.</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</si>
  <si>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</si>
  <si>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 DIRECTRICES, LINEAMIENTOS Y PARAMETROS ESTABLECIDOS POR EL ICBF, ASÍ COMO REGULAR LAS RELACIONES ENTRE LAS PARTES DERIVADAS DE LA ENTREGA DE APORTES DEL ICBF A CONTRATISTA, PARA QUE ESTE ASUMA  CON SU PERSONAL Y BAJO SU EXCLUSIVA RESPONSABILIDAD DICHA ATENCIÓN.</t>
  </si>
  <si>
    <t>MONSEÑOR OSCAR URBINA ORTEGA DIRECTOR ENCARGADO</t>
  </si>
  <si>
    <t>MONSEÑOR OSCAR URBINA ORTEGA</t>
  </si>
  <si>
    <t>CALLE 30 N 26 - 94 B. PORVENIR</t>
  </si>
  <si>
    <t>6634949</t>
  </si>
  <si>
    <t>pastoralvillavicenciodir@hotmail.com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</si>
</sst>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C1" sqref="C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741</v>
      </c>
      <c r="I15" s="32" t="s">
        <v>2624</v>
      </c>
      <c r="J15" s="108" t="s">
        <v>2626</v>
      </c>
      <c r="L15" s="208" t="s">
        <v>8</v>
      </c>
      <c r="M15" s="208"/>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900001177</v>
      </c>
      <c r="C20" s="5"/>
      <c r="D20" s="73"/>
      <c r="E20" s="5"/>
      <c r="F20" s="5"/>
      <c r="G20" s="5"/>
      <c r="H20" s="185"/>
      <c r="I20" s="148" t="s">
        <v>741</v>
      </c>
      <c r="J20" s="149" t="s">
        <v>743</v>
      </c>
      <c r="K20" s="150">
        <v>3755884460</v>
      </c>
      <c r="L20" s="151">
        <v>44197</v>
      </c>
      <c r="M20" s="151">
        <v>44561</v>
      </c>
      <c r="N20" s="134">
        <f>+(M20-L20)/30</f>
        <v>12.133333333333333</v>
      </c>
      <c r="O20" s="137"/>
      <c r="U20" s="133"/>
      <c r="V20" s="105">
        <f ca="1">NOW()</f>
        <v>44189.471731365738</v>
      </c>
      <c r="W20" s="105">
        <f ca="1">NOW()</f>
        <v>44189.471731365738</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SECRETARIADO ARQUIDIOCESANO DE PASTORAL SOCIAL CARITAS VILLAVICENCIO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31</v>
      </c>
      <c r="D48" s="110" t="s">
        <v>2679</v>
      </c>
      <c r="E48" s="144">
        <v>43489</v>
      </c>
      <c r="F48" s="144">
        <v>43822</v>
      </c>
      <c r="G48" s="159">
        <f>IF(AND(E48&lt;&gt;"",F48&lt;&gt;""),((F48-E48)/30),"")</f>
        <v>11.1</v>
      </c>
      <c r="H48" s="114" t="s">
        <v>2680</v>
      </c>
      <c r="I48" s="113" t="s">
        <v>741</v>
      </c>
      <c r="J48" s="113" t="s">
        <v>743</v>
      </c>
      <c r="K48" s="116">
        <v>2110943985</v>
      </c>
      <c r="L48" s="115" t="s">
        <v>1148</v>
      </c>
      <c r="M48" s="117">
        <v>1</v>
      </c>
      <c r="N48" s="115" t="s">
        <v>27</v>
      </c>
      <c r="O48" s="115" t="s">
        <v>26</v>
      </c>
      <c r="P48" s="78"/>
    </row>
    <row r="49" spans="1:16" s="6" customFormat="1" ht="24.75" customHeight="1" x14ac:dyDescent="0.25">
      <c r="A49" s="142">
        <v>2</v>
      </c>
      <c r="B49" s="111" t="s">
        <v>2678</v>
      </c>
      <c r="C49" s="112" t="s">
        <v>31</v>
      </c>
      <c r="D49" s="110" t="s">
        <v>2681</v>
      </c>
      <c r="E49" s="144">
        <v>43405</v>
      </c>
      <c r="F49" s="144">
        <v>43434</v>
      </c>
      <c r="G49" s="159">
        <f t="shared" ref="G49:G50" si="2">IF(AND(E49&lt;&gt;"",F49&lt;&gt;""),((F49-E49)/30),"")</f>
        <v>0.96666666666666667</v>
      </c>
      <c r="H49" s="114" t="s">
        <v>2682</v>
      </c>
      <c r="I49" s="113" t="s">
        <v>741</v>
      </c>
      <c r="J49" s="113" t="s">
        <v>743</v>
      </c>
      <c r="K49" s="116">
        <v>206538445</v>
      </c>
      <c r="L49" s="115" t="s">
        <v>1148</v>
      </c>
      <c r="M49" s="117">
        <v>1</v>
      </c>
      <c r="N49" s="115" t="s">
        <v>27</v>
      </c>
      <c r="O49" s="115" t="s">
        <v>26</v>
      </c>
      <c r="P49" s="78"/>
    </row>
    <row r="50" spans="1:16" s="6" customFormat="1" ht="24.75" customHeight="1" x14ac:dyDescent="0.25">
      <c r="A50" s="142">
        <v>3</v>
      </c>
      <c r="B50" s="111" t="s">
        <v>2678</v>
      </c>
      <c r="C50" s="112" t="s">
        <v>31</v>
      </c>
      <c r="D50" s="110" t="s">
        <v>2683</v>
      </c>
      <c r="E50" s="144">
        <v>43122</v>
      </c>
      <c r="F50" s="144">
        <v>43404</v>
      </c>
      <c r="G50" s="159">
        <f t="shared" si="2"/>
        <v>9.4</v>
      </c>
      <c r="H50" s="119" t="s">
        <v>2682</v>
      </c>
      <c r="I50" s="113" t="s">
        <v>741</v>
      </c>
      <c r="J50" s="113" t="s">
        <v>743</v>
      </c>
      <c r="K50" s="116">
        <v>1307301115</v>
      </c>
      <c r="L50" s="115" t="s">
        <v>1148</v>
      </c>
      <c r="M50" s="117">
        <v>1</v>
      </c>
      <c r="N50" s="115" t="s">
        <v>27</v>
      </c>
      <c r="O50" s="115" t="s">
        <v>26</v>
      </c>
      <c r="P50" s="78"/>
    </row>
    <row r="51" spans="1:16" s="6" customFormat="1" ht="24.75" customHeight="1" outlineLevel="1" x14ac:dyDescent="0.25">
      <c r="A51" s="142">
        <v>4</v>
      </c>
      <c r="B51" s="111" t="s">
        <v>2678</v>
      </c>
      <c r="C51" s="112" t="s">
        <v>31</v>
      </c>
      <c r="D51" s="110" t="s">
        <v>2684</v>
      </c>
      <c r="E51" s="144">
        <v>42753</v>
      </c>
      <c r="F51" s="144">
        <v>43084</v>
      </c>
      <c r="G51" s="159">
        <f t="shared" ref="G51:G107" si="3">IF(AND(E51&lt;&gt;"",F51&lt;&gt;""),((F51-E51)/30),"")</f>
        <v>11.033333333333333</v>
      </c>
      <c r="H51" s="114" t="s">
        <v>2685</v>
      </c>
      <c r="I51" s="113" t="s">
        <v>741</v>
      </c>
      <c r="J51" s="113" t="s">
        <v>743</v>
      </c>
      <c r="K51" s="116">
        <v>1444635792</v>
      </c>
      <c r="L51" s="115" t="s">
        <v>1148</v>
      </c>
      <c r="M51" s="117">
        <v>1</v>
      </c>
      <c r="N51" s="115" t="s">
        <v>27</v>
      </c>
      <c r="O51" s="115" t="s">
        <v>26</v>
      </c>
      <c r="P51" s="78"/>
    </row>
    <row r="52" spans="1:16" s="7" customFormat="1" ht="24.75" customHeight="1" outlineLevel="1" x14ac:dyDescent="0.25">
      <c r="A52" s="143">
        <v>5</v>
      </c>
      <c r="B52" s="111" t="s">
        <v>2678</v>
      </c>
      <c r="C52" s="112" t="s">
        <v>31</v>
      </c>
      <c r="D52" s="110" t="s">
        <v>2686</v>
      </c>
      <c r="E52" s="144">
        <v>42751</v>
      </c>
      <c r="F52" s="144">
        <v>43084</v>
      </c>
      <c r="G52" s="159">
        <f t="shared" si="3"/>
        <v>11.1</v>
      </c>
      <c r="H52" s="119" t="s">
        <v>2685</v>
      </c>
      <c r="I52" s="113" t="s">
        <v>741</v>
      </c>
      <c r="J52" s="113" t="s">
        <v>743</v>
      </c>
      <c r="K52" s="116">
        <v>1512052128</v>
      </c>
      <c r="L52" s="115" t="s">
        <v>1148</v>
      </c>
      <c r="M52" s="117">
        <v>1</v>
      </c>
      <c r="N52" s="115" t="s">
        <v>27</v>
      </c>
      <c r="O52" s="115" t="s">
        <v>26</v>
      </c>
      <c r="P52" s="79"/>
    </row>
    <row r="53" spans="1:16" s="7" customFormat="1" ht="24.75" customHeight="1" outlineLevel="1" x14ac:dyDescent="0.25">
      <c r="A53" s="143">
        <v>6</v>
      </c>
      <c r="B53" s="111" t="s">
        <v>2678</v>
      </c>
      <c r="C53" s="112" t="s">
        <v>31</v>
      </c>
      <c r="D53" s="110" t="s">
        <v>2687</v>
      </c>
      <c r="E53" s="144">
        <v>42683</v>
      </c>
      <c r="F53" s="144">
        <v>42719</v>
      </c>
      <c r="G53" s="159">
        <f t="shared" si="3"/>
        <v>1.2</v>
      </c>
      <c r="H53" s="119" t="s">
        <v>2688</v>
      </c>
      <c r="I53" s="113" t="s">
        <v>741</v>
      </c>
      <c r="J53" s="113" t="s">
        <v>743</v>
      </c>
      <c r="K53" s="116">
        <v>311543496</v>
      </c>
      <c r="L53" s="115" t="s">
        <v>1148</v>
      </c>
      <c r="M53" s="117">
        <v>1</v>
      </c>
      <c r="N53" s="115" t="s">
        <v>27</v>
      </c>
      <c r="O53" s="115" t="s">
        <v>26</v>
      </c>
      <c r="P53" s="79"/>
    </row>
    <row r="54" spans="1:16" s="7" customFormat="1" ht="24.75" customHeight="1" outlineLevel="1" x14ac:dyDescent="0.25">
      <c r="A54" s="143">
        <v>7</v>
      </c>
      <c r="B54" s="111" t="s">
        <v>2678</v>
      </c>
      <c r="C54" s="112" t="s">
        <v>31</v>
      </c>
      <c r="D54" s="110" t="s">
        <v>2689</v>
      </c>
      <c r="E54" s="144">
        <v>41543</v>
      </c>
      <c r="F54" s="144">
        <v>41988</v>
      </c>
      <c r="G54" s="159">
        <f t="shared" si="3"/>
        <v>14.833333333333334</v>
      </c>
      <c r="H54" s="114" t="s">
        <v>2690</v>
      </c>
      <c r="I54" s="113" t="s">
        <v>741</v>
      </c>
      <c r="J54" s="113" t="s">
        <v>766</v>
      </c>
      <c r="K54" s="118">
        <v>163269944</v>
      </c>
      <c r="L54" s="115" t="s">
        <v>1148</v>
      </c>
      <c r="M54" s="117">
        <v>1</v>
      </c>
      <c r="N54" s="115" t="s">
        <v>27</v>
      </c>
      <c r="O54" s="115" t="s">
        <v>26</v>
      </c>
      <c r="P54" s="79"/>
    </row>
    <row r="55" spans="1:16" s="7" customFormat="1" ht="24.75" customHeight="1" outlineLevel="1" x14ac:dyDescent="0.25">
      <c r="A55" s="143">
        <v>8</v>
      </c>
      <c r="B55" s="111" t="s">
        <v>2678</v>
      </c>
      <c r="C55" s="112" t="s">
        <v>31</v>
      </c>
      <c r="D55" s="110" t="s">
        <v>2691</v>
      </c>
      <c r="E55" s="144">
        <v>41254</v>
      </c>
      <c r="F55" s="144">
        <v>41988</v>
      </c>
      <c r="G55" s="159">
        <f t="shared" si="3"/>
        <v>24.466666666666665</v>
      </c>
      <c r="H55" s="114" t="s">
        <v>2692</v>
      </c>
      <c r="I55" s="113" t="s">
        <v>741</v>
      </c>
      <c r="J55" s="113" t="s">
        <v>484</v>
      </c>
      <c r="K55" s="118">
        <v>1244673857</v>
      </c>
      <c r="L55" s="115" t="s">
        <v>1148</v>
      </c>
      <c r="M55" s="117">
        <v>1</v>
      </c>
      <c r="N55" s="115" t="s">
        <v>27</v>
      </c>
      <c r="O55" s="115" t="s">
        <v>26</v>
      </c>
      <c r="P55" s="79"/>
    </row>
    <row r="56" spans="1:16" s="7" customFormat="1" ht="24.75" customHeight="1" outlineLevel="1" x14ac:dyDescent="0.25">
      <c r="A56" s="143">
        <v>9</v>
      </c>
      <c r="B56" s="111" t="s">
        <v>2678</v>
      </c>
      <c r="C56" s="112" t="s">
        <v>31</v>
      </c>
      <c r="D56" s="110" t="s">
        <v>2693</v>
      </c>
      <c r="E56" s="144">
        <v>41275</v>
      </c>
      <c r="F56" s="144">
        <v>41988</v>
      </c>
      <c r="G56" s="159">
        <f t="shared" si="3"/>
        <v>23.766666666666666</v>
      </c>
      <c r="H56" s="114" t="s">
        <v>2696</v>
      </c>
      <c r="I56" s="113" t="s">
        <v>741</v>
      </c>
      <c r="J56" s="113" t="s">
        <v>746</v>
      </c>
      <c r="K56" s="118">
        <v>208023486</v>
      </c>
      <c r="L56" s="115" t="s">
        <v>1148</v>
      </c>
      <c r="M56" s="117">
        <v>1</v>
      </c>
      <c r="N56" s="115" t="s">
        <v>27</v>
      </c>
      <c r="O56" s="115" t="s">
        <v>26</v>
      </c>
      <c r="P56" s="79"/>
    </row>
    <row r="57" spans="1:16" s="7" customFormat="1" ht="24.75" customHeight="1" outlineLevel="1" x14ac:dyDescent="0.25">
      <c r="A57" s="143">
        <v>10</v>
      </c>
      <c r="B57" s="64" t="s">
        <v>2678</v>
      </c>
      <c r="C57" s="65" t="s">
        <v>31</v>
      </c>
      <c r="D57" s="63" t="s">
        <v>2694</v>
      </c>
      <c r="E57" s="144">
        <v>41257</v>
      </c>
      <c r="F57" s="144">
        <v>41541</v>
      </c>
      <c r="G57" s="159">
        <f t="shared" si="3"/>
        <v>9.4666666666666668</v>
      </c>
      <c r="H57" s="64" t="s">
        <v>2697</v>
      </c>
      <c r="I57" s="63" t="s">
        <v>741</v>
      </c>
      <c r="J57" s="63" t="s">
        <v>750</v>
      </c>
      <c r="K57" s="66">
        <v>135215265</v>
      </c>
      <c r="L57" s="65" t="s">
        <v>1148</v>
      </c>
      <c r="M57" s="67">
        <v>1</v>
      </c>
      <c r="N57" s="65" t="s">
        <v>27</v>
      </c>
      <c r="O57" s="65" t="s">
        <v>26</v>
      </c>
      <c r="P57" s="79"/>
    </row>
    <row r="58" spans="1:16" s="7" customFormat="1" ht="24.75" customHeight="1" outlineLevel="1" x14ac:dyDescent="0.25">
      <c r="A58" s="143">
        <v>11</v>
      </c>
      <c r="B58" s="64" t="s">
        <v>2678</v>
      </c>
      <c r="C58" s="65" t="s">
        <v>31</v>
      </c>
      <c r="D58" s="63" t="s">
        <v>2695</v>
      </c>
      <c r="E58" s="144">
        <v>41270</v>
      </c>
      <c r="F58" s="144">
        <v>41851</v>
      </c>
      <c r="G58" s="159">
        <f t="shared" si="3"/>
        <v>19.366666666666667</v>
      </c>
      <c r="H58" s="64" t="s">
        <v>2698</v>
      </c>
      <c r="I58" s="63" t="s">
        <v>1130</v>
      </c>
      <c r="J58" s="63" t="s">
        <v>1131</v>
      </c>
      <c r="K58" s="66">
        <v>5402306894</v>
      </c>
      <c r="L58" s="65" t="s">
        <v>1148</v>
      </c>
      <c r="M58" s="67">
        <v>1</v>
      </c>
      <c r="N58" s="65" t="s">
        <v>27</v>
      </c>
      <c r="O58" s="65" t="s">
        <v>26</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120"/>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120"/>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120"/>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120"/>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120"/>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120"/>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150235378.40000001</v>
      </c>
      <c r="F185" s="92"/>
      <c r="G185" s="93"/>
      <c r="H185" s="88"/>
      <c r="I185" s="90" t="s">
        <v>2627</v>
      </c>
      <c r="J185" s="165">
        <f>+SUM(M179:M183)</f>
        <v>0.02</v>
      </c>
      <c r="K185" s="201" t="s">
        <v>2628</v>
      </c>
      <c r="L185" s="201"/>
      <c r="M185" s="94">
        <f>+J185*(SUM(K20:K35))</f>
        <v>75117689.200000003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38282</v>
      </c>
      <c r="D193" s="5"/>
      <c r="E193" s="125">
        <v>18</v>
      </c>
      <c r="F193" s="5"/>
      <c r="G193" s="5"/>
      <c r="H193" s="146" t="s">
        <v>2699</v>
      </c>
      <c r="J193" s="5"/>
      <c r="K193" s="126">
        <v>41254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2701</v>
      </c>
      <c r="L211" s="21"/>
      <c r="M211" s="21"/>
      <c r="N211" s="21"/>
      <c r="O211" s="8"/>
    </row>
    <row r="212" spans="1:15" x14ac:dyDescent="0.25">
      <c r="A212" s="9"/>
      <c r="B212" s="27" t="s">
        <v>2619</v>
      </c>
      <c r="C212" s="146" t="s">
        <v>2700</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2020-12-24T16:20:00Z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