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AOFERENTES.2020\HOGAR INFANTI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<sst xmlns="http://schemas.openxmlformats.org/spreadsheetml/2006/main" count="3135" uniqueCount="2703">
  <si>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</si>
  <si>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</si>
  <si>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</si>
  <si>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</si>
  <si>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</si>
  <si>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</si>
  <si>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</si>
  <si>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</si>
  <si>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</si>
  <si>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</si>
  <si>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</si>
  <si>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</si>
  <si>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</si>
  <si>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</si>
  <si>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</si>
  <si>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</si>
  <si>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</si>
  <si>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</si>
  <si>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</si>
  <si>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</si>
  <si>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</si>
  <si>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</si>
  <si>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</si>
  <si>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</si>
  <si>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</si>
  <si>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</si>
  <si>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</si>
  <si>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</si>
  <si>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</si>
  <si>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</si>
  <si>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</si>
  <si>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</si>
  <si>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</si>
  <si>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</si>
  <si>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</si>
  <si>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</si>
  <si>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</si>
  <si>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</si>
  <si>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</si>
  <si>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</si>
  <si>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</si>
  <si>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</si>
  <si>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</si>
  <si>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</si>
  <si>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</si>
  <si>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</si>
  <si>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</si>
  <si>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</si>
  <si>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</si>
  <si>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</si>
  <si>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</si>
  <si>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</si>
  <si>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</si>
  <si>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</si>
  <si>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</si>
  <si>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</si>
  <si>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</si>
  <si>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</si>
  <si>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</si>
  <si>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</si>
  <si>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</si>
  <si>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</si>
  <si>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</si>
  <si>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</si>
  <si>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</si>
  <si>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</si>
  <si>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</si>
  <si>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</si>
  <si>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</si>
  <si>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</si>
  <si>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</si>
  <si>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</si>
  <si>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</si>
  <si>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</si>
  <si>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</si>
  <si>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</si>
  <si>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</si>
  <si>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</si>
  <si>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</si>
  <si>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</si>
  <si>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</si>
  <si>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</si>
  <si>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</si>
  <si>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</si>
  <si>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</si>
  <si>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</si>
  <si>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</si>
  <si>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</si>
  <si>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</si>
  <si>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</si>
  <si>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</si>
  <si>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</si>
  <si>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</si>
  <si>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</si>
  <si>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</si>
  <si>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</si>
  <si>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</si>
  <si>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</si>
  <si>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</si>
  <si>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</si>
  <si>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</si>
  <si>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</si>
  <si>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</si>
  <si>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</si>
  <si>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</si>
  <si>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</si>
  <si>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</si>
  <si>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</si>
  <si>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</si>
  <si>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</si>
  <si>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</si>
  <si>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</si>
  <si>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</si>
  <si>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</si>
  <si>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</si>
  <si>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</si>
  <si>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</si>
  <si>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</si>
  <si>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</si>
  <si>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</si>
  <si>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</si>
  <si>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</si>
  <si>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</si>
  <si>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</si>
  <si>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</si>
  <si>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</si>
  <si>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</si>
  <si>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</si>
  <si>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</si>
  <si>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</si>
  <si>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</si>
  <si>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</si>
  <si>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</si>
  <si>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</si>
  <si>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</si>
  <si>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</si>
  <si>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</si>
  <si>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</si>
  <si>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</si>
  <si>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</si>
  <si>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</si>
  <si>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</si>
  <si>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</si>
  <si>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</si>
  <si>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</si>
  <si>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</si>
  <si>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</si>
  <si>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</si>
  <si>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</si>
  <si>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</si>
  <si>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</si>
  <si>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</si>
  <si>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</si>
  <si>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</si>
  <si>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</si>
  <si>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</si>
  <si>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</si>
  <si>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</si>
  <si>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</si>
  <si>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</si>
  <si>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</si>
  <si>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</si>
  <si>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</si>
  <si>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</si>
  <si>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</si>
  <si>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</si>
  <si>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</si>
  <si>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</si>
  <si>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</si>
  <si>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</si>
  <si>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</si>
  <si>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</si>
  <si>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</si>
  <si>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</si>
  <si>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</si>
  <si>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</si>
  <si>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</si>
  <si>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</si>
  <si>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</si>
  <si>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</si>
  <si>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</si>
  <si>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</si>
  <si>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</si>
  <si>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</si>
  <si>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</si>
  <si>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</si>
  <si>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</si>
  <si>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</si>
  <si>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</si>
  <si>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</si>
  <si>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</si>
  <si>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</si>
  <si>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</si>
  <si>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</si>
  <si>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</si>
  <si>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</si>
  <si>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</si>
  <si>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</si>
  <si>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</si>
  <si>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</si>
  <si>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</si>
  <si>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</si>
  <si>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</si>
  <si>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</si>
  <si>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</si>
  <si>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</si>
  <si>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</si>
  <si>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</si>
  <si>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</si>
  <si>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</si>
  <si>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</si>
  <si>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</si>
  <si>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</si>
  <si>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</si>
  <si>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</si>
  <si>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</si>
  <si>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</si>
  <si>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</si>
  <si>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</si>
  <si>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</si>
  <si>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</si>
  <si>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</si>
  <si>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</si>
  <si>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</si>
  <si>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</si>
  <si>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</si>
  <si>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</si>
  <si>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</si>
  <si>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</si>
  <si>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</si>
  <si>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</si>
  <si>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</si>
  <si>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</si>
  <si>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</si>
  <si>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</si>
  <si>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</si>
  <si>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</si>
  <si>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</si>
  <si>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</si>
  <si>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</si>
  <si>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</si>
  <si>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</si>
  <si>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</si>
  <si>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</si>
  <si>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</si>
  <si>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</si>
  <si>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</si>
  <si>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</si>
  <si>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</si>
  <si>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</si>
  <si>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</si>
  <si>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</si>
  <si>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</si>
  <si>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</si>
  <si>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</si>
  <si>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</si>
  <si>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</si>
  <si>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</si>
  <si>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</si>
  <si>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</si>
  <si>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</si>
  <si>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</si>
  <si>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</si>
  <si>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</si>
  <si>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</si>
  <si>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</si>
  <si>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</si>
  <si>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</si>
  <si>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</si>
  <si>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</si>
  <si>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</si>
  <si>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</si>
  <si>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</si>
  <si>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</si>
  <si>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</si>
  <si>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</si>
  <si>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</si>
  <si>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</si>
  <si>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</si>
  <si>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</si>
  <si>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</si>
  <si>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</si>
  <si>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</si>
  <si>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</si>
  <si>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</si>
  <si>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</si>
  <si>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</si>
  <si>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</si>
  <si>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</si>
  <si>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</si>
  <si>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</si>
  <si>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</si>
  <si>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</si>
  <si>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</si>
  <si>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</si>
  <si>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</si>
  <si>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</si>
  <si>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</si>
  <si>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</si>
  <si>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</si>
  <si>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</si>
  <si>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</si>
  <si>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</si>
  <si>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</si>
  <si>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</si>
  <si>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</si>
  <si>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</si>
  <si>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</si>
  <si>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</si>
  <si>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</si>
  <si>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</si>
  <si>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</si>
  <si>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</si>
  <si>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</si>
  <si>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</si>
  <si>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</si>
  <si>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</si>
  <si>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</si>
  <si>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</si>
  <si>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</si>
  <si>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</si>
  <si>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</si>
  <si>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</si>
  <si>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</si>
  <si>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</si>
  <si>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</si>
  <si>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</si>
  <si>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</si>
  <si>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</si>
  <si>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</si>
  <si>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</si>
  <si>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</si>
  <si>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</si>
  <si>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</si>
  <si>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</si>
  <si>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</si>
  <si>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</si>
  <si>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</si>
  <si>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</si>
  <si>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</si>
  <si>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</si>
  <si>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</si>
  <si>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</si>
  <si>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</si>
  <si>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</si>
  <si>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</si>
  <si>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</si>
  <si>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</si>
  <si>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</si>
  <si>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</si>
  <si>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</si>
  <si>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</si>
  <si>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</si>
  <si>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</si>
  <si>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</si>
  <si>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</si>
  <si>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</si>
  <si>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</si>
  <si>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</si>
  <si>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</si>
  <si>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</si>
  <si>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</si>
  <si>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</si>
  <si>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</si>
  <si>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</si>
  <si>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</si>
  <si>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</si>
  <si>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</si>
  <si>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</si>
  <si>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</si>
  <si>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</si>
  <si>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</si>
  <si>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</si>
  <si>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</si>
  <si>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</si>
  <si>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</si>
  <si>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</si>
  <si>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</si>
  <si>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</si>
  <si>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</si>
  <si>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</si>
  <si>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</si>
  <si>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</si>
  <si>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</si>
  <si>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</si>
  <si>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</si>
  <si>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</si>
  <si>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</si>
  <si>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</si>
  <si>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</si>
  <si>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</si>
  <si>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</si>
  <si>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</si>
  <si>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</si>
  <si>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</si>
  <si>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</si>
  <si>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</si>
  <si>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</si>
  <si>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</si>
  <si>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</si>
  <si>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</si>
  <si>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</si>
  <si>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</si>
  <si>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</si>
  <si>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</si>
  <si>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</si>
  <si>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</si>
  <si>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</si>
  <si>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</si>
  <si>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</si>
  <si>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</si>
  <si>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</si>
  <si>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</si>
  <si>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</si>
  <si>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</si>
  <si>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</si>
  <si>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</si>
  <si>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</si>
  <si>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</si>
  <si>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</si>
  <si>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</si>
  <si>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</si>
  <si>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</si>
  <si>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</si>
  <si>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</si>
  <si>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</si>
  <si>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</si>
  <si>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</si>
  <si>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</si>
  <si>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</si>
  <si>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</si>
  <si>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</si>
  <si>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</si>
  <si>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</si>
  <si>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</si>
  <si>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</si>
  <si>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</si>
  <si>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</si>
  <si>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</si>
  <si>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</si>
  <si>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</si>
  <si>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</si>
  <si>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</si>
  <si>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</si>
  <si>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</si>
  <si>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</si>
  <si>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</si>
  <si>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</si>
  <si>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</si>
  <si>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</si>
  <si>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</si>
  <si>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</si>
  <si>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</si>
  <si>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</si>
  <si>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</si>
  <si>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</si>
  <si>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</si>
  <si>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</si>
  <si>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</si>
  <si>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</si>
  <si>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</si>
  <si>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</si>
  <si>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</si>
  <si>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</si>
  <si>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</si>
  <si>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</si>
  <si>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</si>
  <si>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</si>
  <si>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</si>
  <si>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</si>
  <si>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</si>
  <si>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</si>
  <si>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</si>
  <si>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</si>
  <si>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</si>
  <si>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</si>
  <si>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</si>
  <si>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</si>
  <si>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</si>
  <si>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</si>
  <si>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</si>
  <si>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</si>
  <si>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</si>
  <si>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</si>
  <si>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</si>
  <si>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</si>
  <si>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</si>
  <si>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</si>
  <si>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</si>
  <si>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</si>
  <si>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</si>
  <si>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</si>
  <si>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</si>
  <si>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</si>
  <si>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</si>
  <si>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</si>
  <si>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</si>
  <si>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</si>
  <si>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</si>
  <si>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</si>
  <si>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</si>
  <si>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</si>
  <si>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</si>
  <si>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</si>
  <si>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</si>
  <si>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</si>
  <si>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</si>
  <si>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</si>
  <si>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</si>
  <si>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</si>
  <si>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</si>
  <si>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</si>
  <si>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</si>
  <si>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</si>
  <si>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</si>
  <si>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</si>
  <si>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</si>
  <si>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</si>
  <si>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</si>
  <si>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</si>
  <si>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</si>
  <si>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</si>
  <si>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</si>
  <si>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</si>
  <si>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</si>
  <si>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</si>
  <si>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</si>
  <si>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</si>
  <si>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</si>
  <si>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</si>
  <si>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</si>
  <si>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</si>
  <si>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</si>
  <si>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</si>
  <si>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</si>
  <si>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</si>
  <si>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</si>
  <si>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</si>
  <si>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</si>
  <si>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</si>
  <si>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</si>
  <si>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</si>
  <si>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</si>
  <si>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</si>
  <si>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</si>
  <si>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</si>
  <si>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</si>
  <si>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</si>
  <si>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</si>
  <si>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</si>
  <si>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</si>
  <si>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</si>
  <si>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</si>
  <si>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</si>
  <si>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</si>
  <si>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</si>
  <si>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</si>
  <si>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</si>
  <si>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</si>
  <si>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</si>
  <si>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</si>
  <si>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</si>
  <si>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</si>
  <si>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</si>
  <si>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</si>
  <si>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</si>
  <si>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</si>
  <si>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</si>
  <si>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</si>
  <si>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</si>
  <si>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</si>
  <si>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</si>
  <si>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</si>
  <si>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</si>
  <si>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</si>
  <si>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</si>
  <si>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</si>
  <si>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</si>
  <si>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</si>
  <si>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</si>
  <si>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</si>
  <si>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</si>
  <si>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</si>
  <si>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</si>
  <si>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</si>
  <si>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</si>
  <si>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</si>
  <si>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</si>
  <si>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</si>
  <si>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</si>
  <si>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</si>
  <si>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</si>
  <si>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</si>
  <si>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</si>
  <si>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</si>
  <si>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</si>
  <si>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</si>
  <si>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</si>
  <si>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</si>
  <si>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</si>
  <si>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</si>
  <si>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</si>
  <si>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</si>
  <si>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</si>
  <si>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</si>
  <si>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</si>
  <si>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</si>
  <si>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</si>
  <si>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</si>
  <si>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</si>
  <si>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</si>
  <si>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</si>
  <si>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</si>
  <si>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</si>
  <si>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</si>
  <si>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</si>
  <si>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</si>
  <si>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</si>
  <si>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</si>
  <si>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</si>
  <si>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</si>
  <si>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</si>
  <si>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</si>
  <si>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</si>
  <si>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</si>
  <si>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</si>
  <si>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</si>
  <si>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</si>
  <si>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</si>
  <si>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</si>
  <si>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</si>
  <si>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</si>
  <si>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</si>
  <si>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</si>
  <si>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</si>
  <si>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</si>
  <si>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</si>
  <si>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</si>
  <si>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</si>
  <si>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</si>
  <si>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</si>
  <si>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</si>
  <si>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</si>
  <si>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</si>
  <si>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</si>
  <si>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</si>
  <si>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</si>
  <si>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</si>
  <si>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</si>
  <si>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</si>
  <si>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</si>
  <si>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</si>
  <si>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</si>
  <si>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</si>
  <si>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</si>
  <si>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</si>
  <si>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</si>
  <si>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</si>
  <si>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</si>
  <si>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</si>
  <si>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</si>
  <si>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</si>
  <si>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</si>
  <si>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</si>
  <si>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</si>
  <si>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</si>
  <si>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</si>
  <si>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</si>
  <si>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</si>
  <si>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</si>
  <si>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</si>
  <si>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</si>
  <si>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</si>
  <si>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</si>
  <si>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</si>
  <si>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</si>
  <si>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</si>
  <si>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</si>
  <si>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</si>
  <si>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</si>
  <si>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</si>
  <si>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</si>
  <si>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</si>
  <si>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</si>
  <si>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</si>
  <si>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</si>
  <si>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</si>
  <si>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</si>
  <si>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</si>
  <si>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</si>
  <si>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</si>
  <si>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</si>
  <si>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</si>
  <si>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</si>
  <si>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</si>
  <si>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</si>
  <si>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</si>
  <si>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</si>
  <si>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</si>
  <si>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</si>
  <si>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</si>
  <si>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</si>
  <si>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</si>
  <si>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</si>
  <si>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</si>
  <si>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</si>
  <si>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</si>
  <si>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</si>
  <si>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</si>
  <si>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</si>
  <si>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</si>
  <si>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</si>
  <si>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</si>
  <si>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</si>
  <si>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</si>
  <si>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</si>
  <si>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</si>
  <si>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</si>
  <si>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</si>
  <si>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</si>
  <si>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</si>
  <si>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</si>
  <si>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</si>
  <si>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</si>
  <si>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</si>
  <si>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</si>
  <si>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</si>
  <si>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</si>
  <si>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</si>
  <si>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</si>
  <si>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</si>
  <si>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</si>
  <si>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</si>
  <si>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</si>
  <si>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</si>
  <si>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</si>
  <si>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</si>
  <si>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</si>
  <si>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</si>
  <si>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</si>
  <si>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</si>
  <si>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</si>
  <si>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</si>
  <si>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</si>
  <si>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</si>
  <si>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</si>
  <si>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</si>
  <si>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</si>
  <si>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</si>
  <si>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</si>
  <si>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</si>
  <si>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</si>
  <si>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</si>
  <si>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</si>
  <si>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</si>
  <si>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</si>
  <si>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</si>
  <si>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</si>
  <si>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</si>
  <si>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</si>
  <si>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</si>
  <si>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</si>
  <si>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</si>
  <si>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</si>
  <si>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</si>
  <si>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</si>
  <si>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</si>
  <si>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</si>
  <si>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</si>
  <si>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</si>
  <si>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</si>
  <si>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</si>
  <si>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</si>
  <si>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</si>
  <si>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</si>
  <si>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</si>
  <si>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</si>
  <si>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</si>
  <si>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</si>
  <si>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</si>
  <si>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</si>
  <si>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</si>
  <si>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</si>
  <si>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</si>
  <si>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</si>
  <si>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</si>
  <si>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</si>
  <si>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</si>
  <si>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</si>
  <si>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</si>
  <si>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</si>
  <si>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</si>
  <si>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</si>
  <si>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</si>
  <si>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</si>
  <si>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</si>
  <si>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</si>
  <si>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</si>
  <si>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</si>
  <si>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</si>
  <si>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</si>
  <si>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</si>
  <si>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</si>
  <si>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</si>
  <si>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</si>
  <si>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</si>
  <si>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</si>
  <si>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</si>
  <si>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</si>
  <si>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</si>
  <si>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</si>
  <si>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</si>
  <si>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</si>
  <si>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</si>
  <si>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</si>
  <si>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</si>
  <si>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</si>
  <si>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</si>
  <si>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</si>
  <si>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</si>
  <si>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</si>
  <si>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</si>
  <si>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</si>
  <si>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</si>
  <si>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</si>
  <si>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</si>
  <si>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</si>
  <si>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</si>
  <si>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</si>
  <si>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</si>
  <si>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</si>
  <si>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</si>
  <si>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</si>
  <si>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</si>
  <si>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</si>
  <si>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</si>
  <si>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</si>
  <si>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</si>
  <si>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</si>
  <si>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</si>
  <si>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</si>
  <si>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</si>
  <si>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</si>
  <si>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</si>
  <si>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</si>
  <si>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</si>
  <si>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</si>
  <si>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</si>
  <si>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</si>
  <si>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</si>
  <si>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</si>
  <si>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</si>
  <si>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</si>
  <si>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</si>
  <si>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</si>
  <si>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</si>
  <si>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</si>
  <si>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</si>
  <si>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</si>
  <si>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</si>
  <si>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</si>
  <si>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</si>
  <si>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</si>
  <si>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</si>
  <si>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</si>
  <si>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</si>
  <si>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</si>
  <si>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</si>
  <si>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</si>
  <si>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</si>
  <si>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</si>
  <si>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</si>
  <si>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</si>
  <si>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</si>
  <si>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</si>
  <si>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</si>
  <si>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</si>
  <si>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</si>
  <si>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</si>
  <si>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</si>
  <si>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</si>
  <si>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</si>
  <si>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</si>
  <si>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</si>
  <si>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</si>
  <si>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</si>
  <si>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</si>
  <si>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</si>
  <si>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</si>
  <si>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</si>
  <si>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</si>
  <si>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</si>
  <si>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</si>
  <si>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</si>
  <si>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</si>
  <si>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</si>
  <si>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</si>
  <si>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</si>
  <si>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</si>
  <si>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</si>
  <si>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</si>
  <si>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</si>
  <si>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</si>
  <si>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</si>
  <si>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</si>
  <si>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</si>
  <si>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</si>
  <si>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</si>
  <si>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</si>
  <si>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</si>
  <si>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</si>
  <si>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</si>
  <si>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</si>
  <si>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</si>
  <si>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</si>
  <si>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</si>
  <si>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</si>
  <si>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</si>
  <si>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</si>
  <si>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</si>
  <si>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</si>
  <si>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</si>
  <si>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</si>
  <si>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</si>
  <si>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</si>
  <si>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</si>
  <si>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</si>
  <si>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</si>
  <si>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</si>
  <si>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</si>
  <si>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</si>
  <si>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</si>
  <si>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</si>
  <si>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</si>
  <si>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</si>
  <si>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</si>
  <si>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</si>
  <si>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</si>
  <si>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</si>
  <si>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</si>
  <si>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</si>
  <si>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</si>
  <si>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</si>
  <si>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</si>
  <si>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</si>
  <si>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</si>
  <si>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</si>
  <si>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</si>
  <si>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</si>
  <si>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</si>
  <si>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</si>
  <si>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</si>
  <si>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</si>
  <si>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</si>
  <si>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</si>
  <si>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</si>
  <si>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</si>
  <si>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</si>
  <si>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</si>
  <si>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</si>
  <si>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</si>
  <si>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</si>
  <si>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</si>
  <si>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</si>
  <si>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</si>
  <si>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</si>
  <si>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</si>
  <si>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</si>
  <si>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</si>
  <si>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</si>
  <si>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</si>
  <si>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</si>
  <si>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</si>
  <si>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</si>
  <si>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</si>
  <si>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</si>
  <si>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</si>
  <si>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</si>
  <si>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</si>
  <si>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</si>
  <si>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</si>
  <si>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</si>
  <si>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</si>
  <si>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</si>
  <si>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</si>
  <si>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</si>
  <si>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</si>
  <si>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</si>
  <si>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</si>
  <si>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</si>
  <si>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</si>
  <si>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</si>
  <si>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</si>
  <si>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</si>
  <si>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</si>
  <si>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</si>
  <si>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</si>
  <si>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</si>
  <si>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</si>
  <si>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</si>
  <si>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</si>
  <si>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</si>
  <si>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</si>
  <si>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</si>
  <si>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</si>
  <si>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</si>
  <si>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</si>
  <si>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</si>
  <si>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</si>
  <si>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</si>
  <si>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</si>
  <si>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</si>
  <si>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</si>
  <si>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</si>
  <si>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</si>
  <si>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</si>
  <si>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</si>
  <si>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</si>
  <si>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</si>
  <si>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</si>
  <si>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</si>
  <si>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</si>
  <si>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</si>
  <si>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</si>
  <si>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</si>
  <si>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</si>
  <si>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</si>
  <si>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</si>
  <si>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</si>
  <si>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</si>
  <si>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</si>
  <si>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</si>
  <si>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</si>
  <si>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</si>
  <si>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</si>
  <si>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</si>
  <si>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</si>
  <si>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</si>
  <si>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</si>
  <si>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</si>
  <si>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</si>
  <si>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</si>
  <si>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</si>
  <si>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</si>
  <si>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</si>
  <si>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</si>
  <si>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</si>
  <si>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</si>
  <si>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</si>
  <si>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</si>
  <si>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</si>
  <si>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</si>
  <si>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</si>
  <si>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</si>
  <si>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</si>
  <si>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</si>
  <si>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</si>
  <si>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</si>
  <si>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</si>
  <si>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</si>
  <si>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</si>
  <si>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</si>
  <si>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</si>
  <si>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</si>
  <si>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</si>
  <si>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</si>
  <si>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</si>
  <si>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</si>
  <si>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</si>
  <si>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</si>
  <si>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</si>
  <si>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</si>
  <si>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</si>
  <si>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</si>
  <si>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</si>
  <si>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</si>
  <si>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</si>
  <si>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</si>
  <si>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</si>
  <si>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</si>
  <si>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</si>
  <si>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</si>
  <si>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</si>
  <si>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</si>
  <si>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</si>
  <si>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</si>
  <si>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</si>
  <si>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</si>
  <si>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</si>
  <si>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</si>
  <si>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</si>
  <si>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</si>
  <si>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</si>
  <si>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</si>
  <si>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</si>
  <si>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</si>
  <si>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</si>
  <si>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</si>
  <si>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</si>
  <si>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</si>
  <si>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</si>
  <si>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</si>
  <si>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</si>
  <si>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</si>
  <si>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</si>
  <si>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</si>
  <si>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</si>
  <si>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</si>
  <si>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</si>
  <si>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</si>
  <si>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</si>
  <si>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</si>
  <si>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</si>
  <si>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</si>
  <si>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</si>
  <si>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</si>
  <si>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</si>
  <si>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</si>
  <si>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</si>
  <si>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</si>
  <si>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</si>
  <si>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</si>
  <si>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</si>
  <si>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</si>
  <si>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</si>
  <si>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</si>
  <si>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</si>
  <si>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</si>
  <si>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</si>
  <si>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</si>
  <si>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</si>
  <si>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</si>
  <si>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</si>
  <si>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</si>
  <si>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</si>
  <si>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</si>
  <si>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</si>
  <si>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</si>
  <si>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</si>
  <si>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</si>
  <si>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</si>
  <si>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</si>
  <si>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</si>
  <si>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</si>
  <si>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</si>
  <si>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</si>
  <si>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</si>
  <si>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</si>
  <si>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</si>
  <si>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</si>
  <si>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</si>
  <si>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</si>
  <si>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</si>
  <si>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</si>
  <si>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</si>
  <si>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</si>
  <si>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</si>
  <si>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</si>
  <si>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</si>
  <si>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</si>
  <si>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</si>
  <si>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</si>
  <si>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</si>
  <si>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</si>
  <si>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</si>
  <si>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</si>
  <si>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</si>
  <si>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</si>
  <si>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</si>
  <si>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</si>
  <si>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</si>
  <si>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</si>
  <si>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</si>
  <si>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</si>
  <si>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</si>
  <si>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</si>
  <si>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</si>
  <si>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</si>
  <si>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</si>
  <si>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</si>
  <si>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</si>
  <si>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</si>
  <si>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</si>
  <si>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</si>
  <si>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</si>
  <si>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</si>
  <si>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</si>
  <si>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</si>
  <si>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</si>
  <si>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</si>
  <si>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</si>
  <si>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</si>
  <si>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</si>
  <si>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</si>
  <si>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</si>
  <si>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</si>
  <si>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</si>
  <si>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</si>
  <si>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</si>
  <si>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</si>
  <si>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</si>
  <si>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</si>
  <si>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</si>
  <si>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</si>
  <si>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</si>
  <si>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</si>
  <si>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</si>
  <si>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</si>
  <si>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</si>
  <si>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</si>
  <si>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</si>
  <si>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</si>
  <si>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</si>
  <si>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</si>
  <si>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</si>
  <si>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</si>
  <si>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</si>
  <si>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</si>
  <si>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</si>
  <si>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</si>
  <si>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</si>
  <si>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</si>
  <si>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</si>
  <si>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</si>
  <si>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</si>
  <si>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</si>
  <si>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</si>
  <si>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</si>
  <si>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</si>
  <si>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</si>
  <si>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</si>
  <si>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</si>
  <si>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</si>
  <si>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</si>
  <si>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</si>
  <si>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</si>
  <si>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</si>
  <si>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</si>
  <si>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</si>
  <si>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</si>
  <si>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</si>
  <si>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</si>
  <si>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</si>
  <si>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</si>
  <si>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</si>
  <si>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</si>
  <si>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</si>
  <si>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</si>
  <si>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</si>
  <si>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</si>
  <si>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</si>
  <si>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</si>
  <si>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</si>
  <si>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</si>
  <si>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</si>
  <si>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</si>
  <si>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</si>
  <si>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</si>
  <si>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</si>
  <si>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</si>
  <si>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</si>
  <si>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</si>
  <si>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</si>
  <si>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</si>
  <si>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</si>
  <si>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</si>
  <si>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</si>
  <si>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</si>
  <si>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</si>
  <si>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</si>
  <si>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</si>
  <si>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</si>
  <si>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</si>
  <si>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</si>
  <si>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</si>
  <si>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</si>
  <si>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</si>
  <si>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</si>
  <si>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</si>
  <si>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</si>
  <si>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</si>
  <si>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</si>
  <si>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</si>
  <si>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</si>
  <si>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</si>
  <si>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</si>
  <si>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</si>
  <si>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</si>
  <si>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</si>
  <si>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</si>
  <si>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</si>
  <si>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</si>
  <si>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</si>
  <si>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</si>
  <si>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</si>
  <si>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</si>
  <si>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</si>
  <si>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</si>
  <si>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</si>
  <si>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</si>
  <si>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</si>
  <si>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</si>
  <si>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</si>
  <si>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</si>
  <si>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</si>
  <si>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</si>
  <si>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</si>
  <si>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</si>
  <si>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</si>
  <si>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</si>
  <si>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</si>
  <si>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</si>
  <si>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</si>
  <si>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</si>
  <si>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</si>
  <si>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</si>
  <si>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</si>
  <si>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</si>
  <si>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</si>
  <si>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</si>
  <si>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</si>
  <si>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</si>
  <si>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</si>
  <si>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</si>
  <si>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</si>
  <si>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</si>
  <si>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</si>
  <si>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</si>
  <si>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</si>
  <si>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</si>
  <si>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</si>
  <si>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</si>
  <si>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</si>
  <si>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</si>
  <si>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</si>
  <si>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</si>
  <si>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</si>
  <si>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</si>
  <si>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</si>
  <si>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</si>
  <si>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</si>
  <si>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</si>
  <si>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</si>
  <si>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</si>
  <si>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</si>
  <si>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</si>
  <si>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</si>
  <si>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</si>
  <si>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</si>
  <si>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</si>
  <si>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</si>
  <si>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</si>
  <si>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</si>
  <si>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</si>
  <si>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</si>
  <si>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</si>
  <si>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</si>
  <si>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</si>
  <si>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</si>
  <si>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</si>
  <si>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</si>
  <si>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</si>
  <si>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</si>
  <si>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</si>
  <si>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</si>
  <si>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</si>
  <si>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</si>
  <si>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</si>
  <si>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</si>
  <si>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</si>
  <si>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</si>
  <si>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</si>
  <si>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</si>
  <si>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</si>
  <si>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</si>
  <si>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</si>
  <si>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</si>
  <si>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</si>
  <si>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</si>
  <si>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</si>
  <si>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</si>
  <si>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</si>
  <si>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</si>
  <si>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</si>
  <si>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</si>
  <si>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</si>
  <si>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</si>
  <si>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</si>
  <si>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</si>
  <si>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</si>
  <si>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</si>
  <si>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</si>
  <si>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</si>
  <si>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</si>
  <si>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</si>
  <si>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</si>
  <si>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</si>
  <si>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</si>
  <si>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</si>
  <si>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</si>
  <si>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</si>
  <si>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</si>
  <si>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</si>
  <si>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</si>
  <si>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</si>
  <si>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</si>
  <si>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</si>
  <si>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</si>
  <si>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</si>
  <si>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</si>
  <si>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</si>
  <si>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</si>
  <si>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</si>
  <si>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</si>
  <si>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</si>
  <si>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</si>
  <si>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</si>
  <si>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</si>
  <si>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</si>
  <si>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</si>
  <si>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</si>
  <si>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</si>
  <si>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</si>
  <si>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</si>
  <si>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</si>
  <si>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</si>
  <si>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</si>
  <si>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</si>
  <si>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</si>
  <si>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</si>
  <si>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</si>
  <si>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</si>
  <si>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</si>
  <si>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</si>
  <si>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</si>
  <si>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</si>
  <si>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</si>
  <si>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</si>
  <si>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</si>
  <si>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</si>
  <si>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</si>
  <si>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</si>
  <si>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</si>
  <si>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</si>
  <si>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</si>
  <si>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</si>
  <si>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</si>
  <si>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</si>
  <si>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</si>
  <si>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</si>
  <si>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</si>
  <si>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</si>
  <si>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</si>
  <si>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</si>
  <si>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</si>
  <si>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</si>
  <si>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</si>
  <si>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</si>
  <si>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</si>
  <si>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</si>
  <si>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</si>
  <si>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</si>
  <si>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</si>
  <si>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</si>
  <si>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</si>
  <si>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</si>
  <si>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</si>
  <si>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</si>
  <si>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</si>
  <si>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</si>
  <si>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</si>
  <si>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</si>
  <si>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</si>
  <si>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</si>
  <si>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</si>
  <si>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</si>
  <si>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</si>
  <si>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</si>
  <si>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</si>
  <si>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</si>
  <si>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</si>
  <si>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</si>
  <si>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</si>
  <si>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</si>
  <si>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</si>
  <si>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</si>
  <si>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</si>
  <si>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</si>
  <si>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</si>
  <si>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</si>
  <si>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</si>
  <si>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</si>
  <si>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</si>
  <si>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</si>
  <si>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</si>
  <si>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</si>
  <si>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</si>
  <si>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</si>
  <si>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</si>
  <si>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</si>
  <si>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</si>
  <si>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</si>
  <si>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</si>
  <si>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</si>
  <si>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</si>
  <si>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</si>
  <si>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</si>
  <si>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</si>
  <si>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</si>
  <si>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</si>
  <si>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</si>
  <si>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</si>
  <si>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</si>
  <si>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</si>
  <si>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</si>
  <si>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</si>
  <si>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</si>
  <si>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</si>
  <si>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</si>
  <si>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</si>
  <si>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</si>
  <si>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</si>
  <si>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</si>
  <si>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</si>
  <si>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</si>
  <si>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</si>
  <si>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</si>
  <si>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</si>
  <si>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</si>
  <si>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</si>
  <si>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</si>
  <si>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</si>
  <si>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</si>
  <si>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</si>
  <si>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</si>
  <si>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</si>
  <si>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</si>
  <si>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</si>
  <si>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</si>
  <si>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</si>
  <si>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</si>
  <si>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</si>
  <si>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</si>
  <si>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</si>
  <si>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</si>
  <si>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</si>
  <si>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</si>
  <si>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</si>
  <si>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</si>
  <si>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</si>
  <si>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</si>
  <si>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</si>
  <si>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</si>
  <si>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</si>
  <si>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</si>
  <si>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</si>
  <si>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</si>
  <si>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</si>
  <si>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</si>
  <si>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</si>
  <si>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</si>
  <si>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</si>
  <si>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</si>
  <si>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</si>
  <si>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</si>
  <si>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</si>
  <si>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</si>
  <si>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</si>
  <si>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</si>
  <si>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</si>
  <si>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</si>
  <si>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</si>
  <si>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</si>
  <si>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</si>
  <si>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</si>
  <si>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</si>
  <si>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</si>
  <si>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</si>
  <si>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</si>
  <si>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</si>
  <si>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</si>
  <si>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</si>
  <si>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</si>
  <si>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</si>
  <si>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</si>
  <si>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</si>
  <si>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</si>
  <si>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</si>
  <si>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</si>
  <si>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</si>
  <si>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</si>
  <si>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</si>
  <si>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</si>
  <si>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</si>
  <si>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</si>
  <si>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</si>
  <si>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</si>
  <si>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</si>
  <si>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</si>
  <si>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</si>
  <si>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</si>
  <si>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</si>
  <si>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</si>
  <si>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</si>
  <si>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</si>
  <si>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</si>
  <si>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</si>
  <si>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</si>
  <si>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</si>
  <si>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</si>
  <si>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</si>
  <si>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</si>
  <si>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</si>
  <si>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</si>
  <si>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</si>
  <si>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</si>
  <si>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</si>
  <si>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</si>
  <si>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</si>
  <si>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</si>
  <si>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</si>
  <si>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</si>
  <si>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</si>
  <si>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</si>
  <si>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</si>
  <si>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</si>
  <si>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</si>
  <si>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</si>
  <si>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</si>
  <si>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</si>
  <si>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</si>
  <si>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</si>
  <si>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</si>
  <si>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</si>
  <si>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</si>
  <si>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</si>
  <si>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</si>
  <si>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</si>
  <si>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</si>
  <si>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</si>
  <si>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</si>
  <si>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</si>
  <si>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</si>
  <si>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</si>
  <si>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</si>
  <si>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</si>
  <si>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</si>
  <si>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</si>
  <si>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</si>
  <si>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</si>
  <si>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</si>
  <si>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</si>
  <si>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</si>
  <si>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</si>
  <si>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</si>
  <si>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</si>
  <si>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</si>
  <si>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</si>
  <si>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</si>
  <si>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</si>
  <si>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</si>
  <si>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</si>
  <si>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</si>
  <si>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</si>
  <si>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</si>
  <si>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</si>
  <si>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</si>
  <si>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</si>
  <si>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</si>
  <si>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</si>
  <si>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</si>
  <si>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</si>
  <si>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</si>
  <si>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</si>
  <si>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</si>
  <si>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</si>
  <si>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</si>
  <si>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</si>
  <si>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</si>
  <si>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</si>
  <si>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</si>
  <si>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</si>
  <si>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</si>
  <si>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</si>
  <si>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</si>
  <si>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</si>
  <si>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</si>
  <si>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</si>
  <si>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</si>
  <si>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</si>
  <si>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</si>
  <si>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</si>
  <si>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</si>
  <si>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</si>
  <si>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</si>
  <si>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</si>
  <si>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</si>
  <si>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</si>
  <si>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</si>
  <si>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</si>
  <si>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</si>
  <si>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</si>
  <si>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</si>
  <si>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</si>
  <si>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</si>
  <si>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</si>
  <si>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</si>
  <si>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</si>
  <si>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</si>
  <si>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</si>
  <si>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</si>
  <si>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</si>
  <si>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</si>
  <si>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</si>
  <si>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</si>
  <si>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</si>
  <si>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</si>
  <si>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</si>
  <si>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</si>
  <si>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</si>
  <si>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</si>
  <si>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</si>
  <si>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</si>
  <si>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</si>
  <si>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</si>
  <si>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</si>
  <si>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</si>
  <si>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</si>
  <si>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</si>
  <si>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</si>
  <si>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</si>
  <si>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</si>
  <si>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</si>
  <si>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</si>
  <si>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</si>
  <si>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</si>
  <si>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</si>
  <si>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</si>
  <si>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</si>
  <si>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</si>
  <si>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</si>
  <si>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</si>
  <si>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</si>
  <si>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</si>
  <si>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</si>
  <si>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</si>
  <si>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</si>
  <si>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</si>
  <si>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</si>
  <si>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</si>
  <si>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</si>
  <si>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</si>
  <si>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</si>
  <si>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</si>
  <si>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</si>
  <si>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</si>
  <si>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</si>
  <si>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</si>
  <si>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</si>
  <si>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</si>
  <si>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</si>
  <si>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</si>
  <si>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</si>
  <si>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</si>
  <si>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</si>
  <si>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</si>
  <si>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</si>
  <si>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</si>
  <si>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</si>
  <si>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</si>
  <si>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</si>
  <si>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</si>
  <si>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</si>
  <si>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</si>
  <si>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</si>
  <si>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</si>
  <si>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</si>
  <si>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</si>
  <si>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</si>
  <si>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</si>
  <si>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</si>
  <si>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</si>
  <si>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</si>
  <si>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</si>
  <si>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</si>
  <si>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</si>
  <si>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</si>
  <si>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</si>
  <si>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</si>
  <si>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</si>
  <si>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</si>
  <si>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</si>
  <si>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</si>
  <si>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</si>
  <si>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</si>
  <si>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</si>
  <si>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</si>
  <si>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</si>
  <si>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</si>
  <si>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</si>
  <si>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</si>
  <si>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</si>
  <si>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</si>
  <si>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</si>
  <si>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</si>
  <si>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</si>
  <si>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</si>
  <si>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</si>
  <si>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</si>
  <si>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</si>
  <si>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</si>
  <si>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</si>
  <si>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</si>
  <si>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</si>
  <si>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</si>
  <si>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</si>
  <si>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</si>
  <si>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</si>
  <si>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</si>
  <si>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</si>
  <si>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</si>
  <si>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</si>
  <si>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</si>
  <si>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</si>
  <si>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</si>
  <si>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</si>
  <si>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</si>
  <si>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</si>
  <si>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</si>
  <si>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</si>
  <si>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</si>
  <si>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</si>
  <si>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</si>
  <si>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</si>
  <si>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</si>
  <si>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</si>
  <si>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</si>
  <si>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</si>
  <si>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</si>
  <si>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</si>
  <si>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</si>
  <si>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</si>
  <si>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</si>
  <si>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</si>
  <si>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</si>
  <si>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</si>
  <si>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</si>
  <si>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</si>
  <si>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</si>
  <si>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</si>
  <si>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</si>
  <si>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</si>
  <si>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</si>
  <si>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</si>
  <si>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</si>
  <si>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</si>
  <si>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</si>
  <si>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</si>
  <si>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</si>
  <si>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</si>
  <si>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</si>
  <si>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</si>
  <si>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</si>
  <si>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</si>
  <si>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</si>
  <si>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</si>
  <si>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</si>
  <si>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</si>
  <si>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</si>
  <si>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</si>
  <si>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</si>
  <si>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</si>
  <si>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</si>
  <si>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</si>
  <si>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</si>
  <si>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</si>
  <si>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</si>
  <si>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</si>
  <si>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</si>
  <si>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</si>
  <si>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</si>
  <si>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</si>
  <si>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</si>
  <si>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</si>
  <si>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</si>
  <si>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</si>
  <si>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</si>
  <si>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</si>
  <si>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</si>
  <si>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</si>
  <si>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</si>
  <si>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</si>
  <si>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</si>
  <si>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</si>
  <si>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</si>
  <si>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</si>
  <si>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</si>
  <si>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</si>
  <si>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</si>
  <si>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</si>
  <si>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</si>
  <si>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</si>
  <si>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</si>
  <si>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</si>
  <si>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</si>
  <si>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</si>
  <si>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</si>
  <si>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</si>
  <si>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</si>
  <si>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</si>
  <si>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</si>
  <si>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</si>
  <si>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</si>
  <si>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</si>
  <si>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</si>
  <si>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</si>
  <si>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</si>
  <si>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</si>
  <si>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</si>
  <si>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</si>
  <si>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</si>
  <si>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</si>
  <si>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</si>
  <si>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</si>
  <si>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</si>
  <si>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</si>
  <si>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</si>
  <si>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</si>
  <si>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</si>
  <si>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</si>
  <si>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</si>
  <si>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</si>
  <si>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</si>
  <si>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</si>
  <si>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</si>
  <si>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</si>
  <si>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</si>
  <si>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</si>
  <si>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</si>
  <si>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</si>
  <si>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</si>
  <si>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</si>
  <si>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</si>
  <si>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</si>
  <si>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</si>
  <si>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</si>
  <si>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</si>
  <si>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</si>
  <si>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</si>
  <si>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</si>
  <si>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</si>
  <si>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</si>
  <si>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</si>
  <si>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</si>
  <si>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</si>
  <si>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</si>
  <si>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</si>
  <si>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</si>
  <si>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</si>
  <si>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</si>
  <si>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</si>
  <si>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</si>
  <si>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</si>
  <si>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</si>
  <si>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</si>
  <si>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</si>
  <si>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</si>
  <si>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</si>
  <si>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</si>
  <si>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</si>
  <si>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</si>
  <si>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</si>
  <si>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</si>
  <si>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</si>
  <si>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</si>
  <si>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</si>
  <si>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</si>
  <si>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</si>
  <si>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</si>
  <si>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</si>
  <si>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</si>
  <si>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</si>
  <si>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</si>
  <si>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</si>
  <si>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</si>
  <si>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</si>
  <si>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</si>
  <si>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</si>
  <si>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</si>
  <si>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</si>
  <si>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</si>
  <si>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</si>
  <si>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</si>
  <si>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</si>
  <si>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</si>
  <si>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</si>
  <si>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</si>
  <si>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</si>
  <si>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</si>
  <si>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</si>
  <si>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</si>
  <si>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</si>
  <si>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</si>
  <si>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</si>
  <si>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</si>
  <si>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</si>
  <si>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</si>
  <si>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</si>
  <si>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</si>
  <si>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</si>
  <si>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</si>
  <si>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</si>
  <si>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</si>
  <si>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</si>
  <si>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</si>
  <si>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</si>
  <si>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</si>
  <si>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</si>
  <si>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</si>
  <si>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</si>
  <si>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</si>
  <si>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</si>
  <si>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</si>
  <si>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</si>
  <si>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</si>
  <si>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</si>
  <si>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</si>
  <si>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</si>
  <si>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</si>
  <si>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</si>
  <si>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</si>
  <si>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</si>
  <si>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</si>
  <si>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</si>
  <si>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</si>
  <si>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</si>
  <si>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</si>
  <si>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</si>
  <si>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</si>
  <si>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</si>
  <si>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</si>
  <si>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</si>
  <si>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</si>
  <si>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</si>
  <si>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</si>
  <si>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</si>
  <si>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</si>
  <si>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</si>
  <si>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</si>
  <si>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</si>
  <si>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</si>
  <si>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</si>
  <si>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</si>
  <si>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</si>
  <si>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</si>
  <si>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</si>
  <si>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</si>
  <si>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</si>
  <si>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</si>
  <si>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</si>
  <si>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</si>
  <si>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</si>
  <si>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</si>
  <si>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</si>
  <si>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</si>
  <si>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</si>
  <si>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</si>
  <si>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</si>
  <si>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</si>
  <si>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</si>
  <si>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</si>
  <si>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</si>
  <si>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</si>
  <si>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</si>
  <si>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</si>
  <si>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</si>
  <si>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</si>
  <si>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</si>
  <si>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</si>
  <si>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</si>
  <si>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</si>
  <si>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</si>
  <si>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</si>
  <si>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</si>
  <si>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</si>
  <si>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</si>
  <si>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</si>
  <si>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</si>
  <si>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</si>
  <si>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</si>
  <si>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</si>
  <si>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</si>
  <si>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</si>
  <si>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</si>
  <si>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</si>
  <si>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</si>
  <si>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</si>
  <si>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</si>
  <si>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</si>
  <si>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</si>
  <si>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</si>
  <si>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</si>
  <si>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</si>
  <si>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</si>
  <si>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</si>
  <si>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</si>
  <si>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</si>
  <si>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</si>
  <si>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</si>
  <si>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</si>
  <si>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</si>
  <si>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</si>
  <si>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</si>
  <si>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</si>
  <si>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</si>
  <si>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</si>
  <si>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</si>
  <si>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</si>
  <si>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</si>
  <si>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</si>
  <si>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</si>
  <si>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</si>
  <si>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</si>
  <si>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</si>
  <si>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</si>
  <si>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</si>
  <si>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</si>
  <si>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</si>
  <si>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</si>
  <si>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</si>
  <si>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</si>
  <si>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</si>
  <si>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</si>
  <si>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</si>
  <si>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</si>
  <si>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</si>
  <si>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</si>
  <si>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</si>
  <si>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</si>
  <si>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</si>
  <si>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</si>
  <si>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</si>
  <si>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</si>
  <si>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</si>
  <si>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</si>
  <si>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</si>
  <si>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</si>
  <si>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</si>
  <si>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</si>
  <si>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</si>
  <si>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</si>
  <si>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</si>
  <si>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</si>
  <si>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</si>
  <si>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</si>
  <si>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</si>
  <si>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</si>
  <si>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</si>
  <si>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</si>
  <si>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</si>
  <si>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</si>
  <si>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</si>
  <si>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</si>
  <si>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</si>
  <si>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</si>
  <si>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</si>
  <si>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</si>
  <si>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</si>
  <si>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</si>
  <si>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</si>
  <si>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</si>
  <si>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</si>
  <si>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</si>
  <si>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</si>
  <si>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</si>
  <si>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</si>
  <si>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</si>
  <si>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</si>
  <si>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</si>
  <si>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</si>
  <si>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</si>
  <si>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</si>
  <si>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</si>
  <si>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</si>
  <si>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</si>
  <si>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</si>
  <si>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</si>
  <si>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</si>
  <si>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</si>
  <si>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</si>
  <si>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</si>
  <si>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</si>
  <si>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</si>
  <si>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</si>
  <si>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</si>
  <si>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</si>
  <si>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</si>
  <si>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</si>
  <si>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</si>
  <si>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</si>
  <si>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</si>
  <si>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</si>
  <si>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</si>
  <si>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</si>
  <si>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</si>
  <si>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</si>
  <si>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</si>
  <si>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</si>
  <si>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</si>
  <si>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</si>
  <si>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</si>
  <si>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</si>
  <si>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</si>
  <si>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</si>
  <si>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</si>
  <si>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</si>
  <si>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</si>
  <si>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</si>
  <si>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</si>
  <si>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</si>
  <si>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</si>
  <si>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</si>
  <si>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</si>
  <si>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</si>
  <si>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</si>
  <si>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</si>
  <si>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</si>
  <si>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</si>
  <si>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</si>
  <si>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</si>
  <si>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</si>
  <si>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</si>
  <si>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</si>
  <si>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</si>
  <si>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</si>
  <si>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</si>
  <si>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</si>
  <si>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</si>
  <si>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</si>
  <si>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</si>
  <si>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</si>
  <si>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</si>
  <si>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</si>
  <si>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</si>
  <si>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</si>
  <si>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</si>
  <si>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</si>
  <si>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</si>
  <si>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</si>
  <si>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</si>
  <si>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</si>
  <si>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</si>
  <si>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</si>
  <si>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</si>
  <si>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</si>
  <si>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</si>
  <si>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</si>
  <si>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</si>
  <si>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</si>
  <si>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</si>
  <si>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</si>
  <si>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</si>
  <si>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</si>
  <si>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</si>
  <si>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</si>
  <si>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</si>
  <si>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</si>
  <si>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</si>
  <si>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</si>
  <si>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</si>
  <si>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</si>
  <si>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</si>
  <si>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</si>
  <si>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</si>
  <si>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</si>
  <si>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</si>
  <si>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</si>
  <si>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</si>
  <si>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</si>
  <si>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</si>
  <si>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</si>
  <si>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</si>
  <si>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</si>
  <si>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</si>
  <si>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</si>
  <si>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</si>
  <si>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</si>
  <si>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</si>
  <si>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</si>
  <si>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</si>
  <si>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</si>
  <si>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</si>
  <si>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</si>
  <si>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</si>
  <si>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</si>
  <si>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</si>
  <si>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</si>
  <si>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</si>
  <si>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</si>
  <si>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</si>
  <si>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</si>
  <si>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</si>
  <si>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</si>
  <si>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</si>
  <si>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</si>
  <si>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</si>
  <si>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</si>
  <si>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</si>
  <si>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</si>
  <si>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</si>
  <si>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</si>
  <si>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</si>
  <si>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</si>
  <si>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</si>
  <si>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</si>
  <si>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</si>
  <si>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</si>
  <si>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</si>
  <si>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</si>
  <si>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</si>
  <si>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</si>
  <si>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</si>
  <si>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</si>
  <si>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</si>
  <si>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</si>
  <si>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</si>
  <si>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</si>
  <si>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</si>
  <si>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</si>
  <si>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</si>
  <si>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</si>
  <si>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</si>
  <si>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</si>
  <si>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</si>
  <si>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</si>
  <si>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</si>
  <si>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</si>
  <si>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</si>
  <si>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</si>
  <si>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</si>
  <si>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</si>
  <si>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</si>
  <si>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</si>
  <si>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</si>
  <si>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</si>
  <si>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</si>
  <si>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</si>
  <si>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</si>
  <si>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</si>
  <si>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</si>
  <si>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</si>
  <si>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</si>
  <si>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</si>
  <si>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</si>
  <si>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</si>
  <si>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</si>
  <si>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</si>
  <si>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</si>
  <si>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</si>
  <si>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</si>
  <si>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</si>
  <si>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</si>
  <si>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</si>
  <si>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</si>
  <si>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</si>
  <si>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</si>
  <si>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</si>
  <si>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</si>
  <si>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</si>
  <si>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</si>
  <si>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</si>
  <si>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</si>
  <si>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</si>
  <si>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</si>
  <si>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</si>
  <si>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</si>
  <si>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</si>
  <si>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</si>
  <si>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</si>
  <si>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</si>
  <si>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</si>
  <si>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</si>
  <si>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</si>
  <si>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</si>
  <si>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</si>
  <si>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</si>
  <si>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</si>
  <si>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</si>
  <si>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</si>
  <si>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</si>
  <si>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</si>
  <si>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</si>
  <si>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</si>
  <si>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</si>
  <si>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</si>
  <si>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</si>
  <si>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</si>
  <si>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</si>
  <si>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</si>
  <si>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</si>
  <si>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</si>
  <si>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</si>
  <si>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</si>
  <si>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</si>
  <si>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</si>
  <si>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</si>
  <si>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</si>
  <si>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</si>
  <si>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</si>
  <si>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</si>
  <si>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</si>
  <si>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</si>
  <si>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</si>
  <si>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</si>
  <si>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</si>
  <si>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</si>
  <si>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</si>
  <si>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</si>
  <si>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</si>
  <si>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</si>
  <si>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</si>
  <si>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</si>
  <si>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</si>
  <si>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</si>
  <si>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</si>
  <si>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</si>
  <si>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</si>
  <si>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</si>
  <si>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</si>
  <si>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</si>
  <si>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</si>
  <si>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</si>
  <si>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</si>
  <si>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</si>
  <si>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</si>
  <si>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</si>
  <si>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</si>
  <si>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</si>
  <si>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</si>
  <si>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</si>
  <si>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</si>
  <si>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</si>
  <si>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</si>
  <si>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</si>
  <si>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</si>
  <si>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</si>
  <si>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</si>
  <si>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</si>
  <si>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</si>
  <si>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</si>
  <si>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</si>
  <si>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</si>
  <si>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</si>
  <si>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</si>
  <si>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</si>
  <si>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</si>
  <si>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</si>
  <si>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</si>
  <si>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</si>
  <si>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</si>
  <si>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</si>
  <si>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</si>
  <si>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</si>
  <si>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</si>
  <si>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</si>
  <si>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</si>
  <si>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</si>
  <si>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</si>
  <si>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</si>
  <si>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</si>
  <si>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</si>
  <si>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</si>
  <si>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</si>
  <si>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</si>
  <si>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</si>
  <si>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</si>
  <si>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</si>
  <si>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</si>
  <si>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</si>
  <si>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</si>
  <si>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</si>
  <si>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</si>
  <si>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</si>
  <si>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</si>
  <si>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</si>
  <si>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</si>
  <si>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</si>
  <si>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</si>
  <si>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</si>
  <si>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</si>
  <si>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</si>
  <si>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</si>
  <si>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</si>
  <si>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</si>
  <si>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</si>
  <si>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</si>
  <si>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</si>
  <si>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</si>
  <si>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</si>
  <si>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</si>
  <si>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</si>
  <si>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</si>
  <si>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</si>
  <si>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</si>
  <si>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</si>
  <si>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</si>
  <si>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</si>
  <si>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</si>
  <si>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</si>
  <si>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</si>
  <si>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</si>
  <si>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</si>
  <si>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</si>
  <si>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</si>
  <si>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</si>
  <si>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</si>
  <si>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</si>
  <si>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</si>
  <si>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</si>
  <si>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</si>
  <si>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</si>
  <si>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</si>
  <si>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</si>
  <si>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</si>
  <si>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</si>
  <si>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</si>
  <si>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</si>
  <si>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</si>
  <si>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</si>
  <si>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</si>
  <si>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</si>
  <si>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</si>
  <si>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</si>
  <si>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</si>
  <si>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</si>
  <si>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</si>
  <si>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</si>
  <si>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</si>
  <si>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</si>
  <si>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</si>
  <si>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</si>
  <si>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</si>
  <si>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</si>
  <si>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</si>
  <si>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</si>
  <si>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</si>
  <si>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</si>
  <si>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</si>
  <si>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</si>
  <si>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</si>
  <si>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</si>
  <si>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</si>
  <si>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</si>
  <si>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</si>
  <si>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</si>
  <si>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</si>
  <si>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</si>
  <si>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</si>
  <si>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</si>
  <si>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</si>
  <si>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</si>
  <si>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</si>
  <si>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</si>
  <si>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</si>
  <si>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</si>
  <si>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</si>
  <si>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</si>
  <si>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</si>
  <si>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</si>
  <si>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</si>
  <si>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</si>
  <si>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</si>
  <si>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</si>
  <si>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</si>
  <si>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</si>
  <si>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</si>
  <si>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</si>
  <si>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</si>
  <si>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</si>
  <si>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</si>
  <si>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</si>
  <si>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</si>
  <si>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</si>
  <si>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</si>
  <si>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</si>
  <si>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</si>
  <si>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</si>
  <si>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</si>
  <si>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</si>
  <si>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</si>
  <si>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</si>
  <si>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</si>
  <si>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</si>
  <si>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</si>
  <si>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</si>
  <si>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</si>
  <si>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</si>
  <si>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</si>
  <si>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</si>
  <si>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</si>
  <si>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</si>
  <si>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</si>
  <si>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</si>
  <si>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</si>
  <si>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</si>
  <si>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</si>
  <si>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</si>
  <si>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</si>
  <si>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</si>
  <si>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</si>
  <si>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</si>
  <si>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</si>
  <si>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</si>
  <si>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</si>
  <si>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</si>
  <si>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</si>
  <si>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</si>
  <si>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</si>
  <si>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</si>
  <si>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</si>
  <si>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</si>
  <si>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</si>
  <si>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</si>
  <si>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</si>
  <si>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</si>
  <si>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</si>
  <si>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</si>
  <si>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</si>
  <si>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</si>
  <si>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</si>
  <si>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</si>
  <si>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</si>
  <si>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</si>
  <si>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</si>
  <si>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</si>
  <si>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</si>
  <si>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</si>
  <si>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</si>
  <si>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</si>
  <si>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</si>
  <si>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</si>
  <si>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</si>
  <si>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</si>
  <si>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</si>
  <si>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</si>
  <si>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</si>
  <si>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</si>
  <si>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</si>
  <si>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</si>
  <si>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</si>
  <si>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</si>
  <si>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</si>
  <si>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</si>
  <si>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</si>
  <si>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</si>
  <si>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</si>
  <si>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</si>
  <si>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</si>
  <si>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</si>
  <si>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</si>
  <si>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</si>
  <si>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</si>
  <si>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</si>
  <si>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</si>
  <si>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</si>
  <si>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</si>
  <si>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</si>
  <si>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</si>
  <si>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</si>
  <si>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</si>
  <si>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</si>
  <si>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</si>
  <si>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</si>
  <si>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</si>
  <si>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</si>
  <si>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</si>
  <si>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2021-20-10000696</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</si>
  <si>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</si>
  <si>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20003732020</t>
  </si>
  <si>
    <t xml:space="preserve">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
</t>
  </si>
  <si>
    <t>KAREN ELENA CONTRERAS SERRANO</t>
  </si>
  <si>
    <t>Calle 2 34 05</t>
  </si>
  <si>
    <t>5652919</t>
  </si>
  <si>
    <t>hogarinfantilaguachica@gmail.com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</si>
  <si>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</si>
  <si>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FAMILIAR-ICBF</t>
  </si>
  <si>
    <t>20-231-2016</t>
  </si>
  <si>
    <t>PRESTAR EL SERVICIO DE ATENCIÓN, EDUCACIÓN INICIAL Y CUIDADO A LOS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</si>
  <si>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20-352-2016</t>
  </si>
  <si>
    <t xml:space="preserve">PRESTAR EL SERVICIO DE ATENCIÓN, EDUCACIÓN INICIAL Y CUIDADO A LOS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</si>
  <si>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20-560-2016</t>
  </si>
  <si>
    <t xml:space="preserve"> PRESTAR EL SERVICIO DE ATENCIÓN, EDUCACIÓN INICIAL Y CUIDADO A LOS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</si>
  <si>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20-648-2016</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</si>
  <si>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A LA PRIMERA INFANCIA "DE CERO A SIEMPRE", EN EL SERVICIO CENTRO
DE DESARROLLO INFANTIL.
</t>
  </si>
  <si>
    <t>20-315-2017</t>
  </si>
  <si>
    <t>20-318-2018</t>
  </si>
  <si>
    <t>20-104-2019</t>
  </si>
  <si>
    <t>20-113-2020</t>
  </si>
  <si>
    <t>Cerro Campana casa 4, Aguachica, Cesar</t>
  </si>
  <si>
    <t>202242012</t>
  </si>
  <si>
    <t>203602012</t>
  </si>
  <si>
    <t>204682012</t>
  </si>
  <si>
    <t>203952014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</si>
</sst>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1" zoomScale="85" zoomScaleNormal="85" zoomScaleSheetLayoutView="40" zoomScalePageLayoutView="40" workbookViewId="0">
      <selection activeCell="A48" sqref="A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459</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892301377</v>
      </c>
      <c r="C20" s="5"/>
      <c r="D20" s="73"/>
      <c r="E20" s="5"/>
      <c r="F20" s="5"/>
      <c r="G20" s="5"/>
      <c r="H20" s="242"/>
      <c r="I20" s="147" t="s">
        <v>459</v>
      </c>
      <c r="J20" s="148" t="s">
        <v>462</v>
      </c>
      <c r="K20" s="149">
        <v>1752123380</v>
      </c>
      <c r="L20" s="150"/>
      <c r="M20" s="150">
        <v>44561</v>
      </c>
      <c r="N20" s="133">
        <f>+(M20-L20)/30</f>
        <v>1485.3666666666666</v>
      </c>
      <c r="O20" s="136"/>
      <c r="U20" s="132"/>
      <c r="V20" s="105">
        <f ca="1">NOW()</f>
        <v>44194.716383101855</v>
      </c>
      <c r="W20" s="105">
        <f ca="1">NOW()</f>
        <v>44194.716383101855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ASOCIACIÓN DE PADRES DE FAMILIA DEL HOGAR INFANTIL AGUACHICA</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2684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2685</v>
      </c>
      <c r="C48" s="111" t="s">
        <v>31</v>
      </c>
      <c r="D48" s="109" t="s">
        <v>2699</v>
      </c>
      <c r="E48" s="143">
        <v>40910</v>
      </c>
      <c r="F48" s="143">
        <v>41090</v>
      </c>
      <c r="G48" s="158">
        <f>IF(AND(E48&lt;&gt;"",F48&lt;&gt;""),((F48-E48)/30),"")</f>
        <v>6</v>
      </c>
      <c r="H48" s="117" t="s">
        <v>2677</v>
      </c>
      <c r="I48" s="112" t="s">
        <v>459</v>
      </c>
      <c r="J48" s="112" t="s">
        <v>462</v>
      </c>
      <c r="K48" s="114">
        <v>115975674</v>
      </c>
      <c r="L48" s="113" t="s">
        <v>1148</v>
      </c>
      <c r="M48" s="115"/>
      <c r="N48" s="113" t="s">
        <v>27</v>
      </c>
      <c r="O48" s="113" t="s">
        <v>1148</v>
      </c>
      <c r="P48" s="78"/>
    </row>
    <row r="49" spans="1:16" s="6" customFormat="1" ht="24.75" customHeight="1" x14ac:dyDescent="0.25">
      <c r="A49" s="141">
        <v>2</v>
      </c>
      <c r="B49" s="110" t="s">
        <v>2685</v>
      </c>
      <c r="C49" s="111" t="s">
        <v>31</v>
      </c>
      <c r="D49" s="109" t="s">
        <v>2700</v>
      </c>
      <c r="E49" s="143">
        <v>41085</v>
      </c>
      <c r="F49" s="143">
        <v>41273</v>
      </c>
      <c r="G49" s="158">
        <f t="shared" ref="G49:G50" si="2">IF(AND(E49&lt;&gt;"",F49&lt;&gt;""),((F49-E49)/30),"")</f>
        <v>6.2666666666666666</v>
      </c>
      <c r="H49" s="117" t="s">
        <v>2687</v>
      </c>
      <c r="I49" s="112" t="s">
        <v>459</v>
      </c>
      <c r="J49" s="112" t="s">
        <v>462</v>
      </c>
      <c r="K49" s="114">
        <v>209804400</v>
      </c>
      <c r="L49" s="113" t="s">
        <v>1148</v>
      </c>
      <c r="M49" s="115"/>
      <c r="N49" s="113" t="s">
        <v>27</v>
      </c>
      <c r="O49" s="113" t="s">
        <v>1148</v>
      </c>
      <c r="P49" s="78"/>
    </row>
    <row r="50" spans="1:16" s="6" customFormat="1" ht="24.75" customHeight="1" x14ac:dyDescent="0.25">
      <c r="A50" s="141">
        <v>3</v>
      </c>
      <c r="B50" s="110" t="s">
        <v>2685</v>
      </c>
      <c r="C50" s="111" t="s">
        <v>31</v>
      </c>
      <c r="D50" s="109" t="s">
        <v>2701</v>
      </c>
      <c r="E50" s="143">
        <v>41247</v>
      </c>
      <c r="F50" s="143">
        <v>42004</v>
      </c>
      <c r="G50" s="158">
        <f t="shared" si="2"/>
        <v>25.233333333333334</v>
      </c>
      <c r="H50" s="117" t="s">
        <v>2689</v>
      </c>
      <c r="I50" s="112" t="s">
        <v>459</v>
      </c>
      <c r="J50" s="112" t="s">
        <v>462</v>
      </c>
      <c r="K50" s="114">
        <v>816136896</v>
      </c>
      <c r="L50" s="113" t="s">
        <v>1148</v>
      </c>
      <c r="M50" s="115"/>
      <c r="N50" s="113" t="s">
        <v>27</v>
      </c>
      <c r="O50" s="113" t="s">
        <v>1148</v>
      </c>
      <c r="P50" s="78"/>
    </row>
    <row r="51" spans="1:16" s="6" customFormat="1" ht="24.75" customHeight="1" outlineLevel="1" x14ac:dyDescent="0.25">
      <c r="A51" s="141">
        <v>4</v>
      </c>
      <c r="B51" s="110" t="s">
        <v>2685</v>
      </c>
      <c r="C51" s="111" t="s">
        <v>31</v>
      </c>
      <c r="D51" s="119" t="s">
        <v>2702</v>
      </c>
      <c r="E51" s="143">
        <v>41989</v>
      </c>
      <c r="F51" s="143">
        <v>42369</v>
      </c>
      <c r="G51" s="158">
        <f t="shared" ref="G51:G107" si="3">IF(AND(E51&lt;&gt;"",F51&lt;&gt;""),((F51-E51)/30),"")</f>
        <v>12.666666666666666</v>
      </c>
      <c r="H51" s="117" t="s">
        <v>2691</v>
      </c>
      <c r="I51" s="112" t="s">
        <v>459</v>
      </c>
      <c r="J51" s="112" t="s">
        <v>462</v>
      </c>
      <c r="K51" s="121">
        <v>462525460</v>
      </c>
      <c r="L51" s="113" t="s">
        <v>1148</v>
      </c>
      <c r="M51" s="115"/>
      <c r="N51" s="113" t="s">
        <v>27</v>
      </c>
      <c r="O51" s="113" t="s">
        <v>26</v>
      </c>
      <c r="P51" s="78"/>
    </row>
    <row r="52" spans="1:16" s="7" customFormat="1" ht="24.75" customHeight="1" outlineLevel="1" x14ac:dyDescent="0.25">
      <c r="A52" s="142">
        <v>5</v>
      </c>
      <c r="B52" s="110" t="s">
        <v>2685</v>
      </c>
      <c r="C52" s="111" t="s">
        <v>31</v>
      </c>
      <c r="D52" s="119" t="s">
        <v>2686</v>
      </c>
      <c r="E52" s="143">
        <v>42398</v>
      </c>
      <c r="F52" s="143">
        <v>42674</v>
      </c>
      <c r="G52" s="158">
        <f t="shared" si="3"/>
        <v>9.1999999999999993</v>
      </c>
      <c r="H52" s="117" t="s">
        <v>2693</v>
      </c>
      <c r="I52" s="112" t="s">
        <v>459</v>
      </c>
      <c r="J52" s="112" t="s">
        <v>462</v>
      </c>
      <c r="K52" s="121">
        <v>429782907</v>
      </c>
      <c r="L52" s="113" t="s">
        <v>1148</v>
      </c>
      <c r="M52" s="115"/>
      <c r="N52" s="113" t="s">
        <v>27</v>
      </c>
      <c r="O52" s="113" t="s">
        <v>26</v>
      </c>
      <c r="P52" s="79"/>
    </row>
    <row r="53" spans="1:16" s="7" customFormat="1" ht="24.75" customHeight="1" outlineLevel="1" x14ac:dyDescent="0.25">
      <c r="A53" s="142">
        <v>6</v>
      </c>
      <c r="B53" s="110" t="s">
        <v>2685</v>
      </c>
      <c r="C53" s="111" t="s">
        <v>31</v>
      </c>
      <c r="D53" s="119" t="s">
        <v>2688</v>
      </c>
      <c r="E53" s="143">
        <v>42577</v>
      </c>
      <c r="F53" s="143">
        <v>42674</v>
      </c>
      <c r="G53" s="158">
        <f t="shared" si="3"/>
        <v>3.2333333333333334</v>
      </c>
      <c r="H53" s="117" t="s">
        <v>2689</v>
      </c>
      <c r="I53" s="112" t="s">
        <v>459</v>
      </c>
      <c r="J53" s="112" t="s">
        <v>462</v>
      </c>
      <c r="K53" s="121">
        <v>378756469</v>
      </c>
      <c r="L53" s="113" t="s">
        <v>1148</v>
      </c>
      <c r="M53" s="115"/>
      <c r="N53" s="113" t="s">
        <v>27</v>
      </c>
      <c r="O53" s="113" t="s">
        <v>26</v>
      </c>
      <c r="P53" s="79"/>
    </row>
    <row r="54" spans="1:16" s="7" customFormat="1" ht="24.75" customHeight="1" outlineLevel="1" x14ac:dyDescent="0.25">
      <c r="A54" s="142">
        <v>7</v>
      </c>
      <c r="B54" s="110" t="s">
        <v>2685</v>
      </c>
      <c r="C54" s="111" t="s">
        <v>31</v>
      </c>
      <c r="D54" s="119" t="s">
        <v>2690</v>
      </c>
      <c r="E54" s="143">
        <v>42661</v>
      </c>
      <c r="F54" s="143">
        <v>42719</v>
      </c>
      <c r="G54" s="158">
        <f t="shared" si="3"/>
        <v>1.9333333333333333</v>
      </c>
      <c r="H54" s="117" t="s">
        <v>2689</v>
      </c>
      <c r="I54" s="112" t="s">
        <v>459</v>
      </c>
      <c r="J54" s="112" t="s">
        <v>462</v>
      </c>
      <c r="K54" s="121">
        <v>189382733</v>
      </c>
      <c r="L54" s="113" t="s">
        <v>1148</v>
      </c>
      <c r="M54" s="115"/>
      <c r="N54" s="113" t="s">
        <v>27</v>
      </c>
      <c r="O54" s="113" t="s">
        <v>26</v>
      </c>
      <c r="P54" s="79"/>
    </row>
    <row r="55" spans="1:16" s="7" customFormat="1" ht="24.75" customHeight="1" outlineLevel="1" x14ac:dyDescent="0.25">
      <c r="A55" s="142">
        <v>8</v>
      </c>
      <c r="B55" s="110" t="s">
        <v>2685</v>
      </c>
      <c r="C55" s="111" t="s">
        <v>31</v>
      </c>
      <c r="D55" s="119" t="s">
        <v>2692</v>
      </c>
      <c r="E55" s="143">
        <v>42709</v>
      </c>
      <c r="F55" s="143">
        <v>43084</v>
      </c>
      <c r="G55" s="158">
        <f t="shared" si="3"/>
        <v>12.5</v>
      </c>
      <c r="H55" s="117" t="s">
        <v>2689</v>
      </c>
      <c r="I55" s="112" t="s">
        <v>459</v>
      </c>
      <c r="J55" s="112" t="s">
        <v>462</v>
      </c>
      <c r="K55" s="121">
        <v>1612108256</v>
      </c>
      <c r="L55" s="113" t="s">
        <v>1148</v>
      </c>
      <c r="M55" s="115"/>
      <c r="N55" s="113" t="s">
        <v>27</v>
      </c>
      <c r="O55" s="113" t="s">
        <v>26</v>
      </c>
      <c r="P55" s="79"/>
    </row>
    <row r="56" spans="1:16" s="7" customFormat="1" ht="24.75" customHeight="1" outlineLevel="1" x14ac:dyDescent="0.25">
      <c r="A56" s="142">
        <v>9</v>
      </c>
      <c r="B56" s="110" t="s">
        <v>2685</v>
      </c>
      <c r="C56" s="111" t="s">
        <v>31</v>
      </c>
      <c r="D56" s="119" t="s">
        <v>2694</v>
      </c>
      <c r="E56" s="143">
        <v>43067</v>
      </c>
      <c r="F56" s="143">
        <v>43312</v>
      </c>
      <c r="G56" s="158">
        <f t="shared" si="3"/>
        <v>8.1666666666666661</v>
      </c>
      <c r="H56" s="117" t="s">
        <v>2689</v>
      </c>
      <c r="I56" s="112" t="s">
        <v>459</v>
      </c>
      <c r="J56" s="112" t="s">
        <v>462</v>
      </c>
      <c r="K56" s="121">
        <v>934826005</v>
      </c>
      <c r="L56" s="113" t="s">
        <v>1148</v>
      </c>
      <c r="M56" s="115"/>
      <c r="N56" s="113" t="s">
        <v>27</v>
      </c>
      <c r="O56" s="113" t="s">
        <v>26</v>
      </c>
      <c r="P56" s="79"/>
    </row>
    <row r="57" spans="1:16" s="7" customFormat="1" ht="24.75" customHeight="1" outlineLevel="1" x14ac:dyDescent="0.25">
      <c r="A57" s="142">
        <v>10</v>
      </c>
      <c r="B57" s="64" t="s">
        <v>2685</v>
      </c>
      <c r="C57" s="65" t="s">
        <v>31</v>
      </c>
      <c r="D57" s="119" t="s">
        <v>2695</v>
      </c>
      <c r="E57" s="143">
        <v>43393</v>
      </c>
      <c r="F57" s="143">
        <v>43440</v>
      </c>
      <c r="G57" s="158">
        <f t="shared" si="3"/>
        <v>1.5666666666666667</v>
      </c>
      <c r="H57" s="117" t="s">
        <v>2689</v>
      </c>
      <c r="I57" s="63" t="s">
        <v>459</v>
      </c>
      <c r="J57" s="63" t="s">
        <v>462</v>
      </c>
      <c r="K57" s="116">
        <v>154323090</v>
      </c>
      <c r="L57" s="65" t="s">
        <v>1148</v>
      </c>
      <c r="M57" s="67"/>
      <c r="N57" s="65" t="s">
        <v>27</v>
      </c>
      <c r="O57" s="65" t="s">
        <v>26</v>
      </c>
      <c r="P57" s="79"/>
    </row>
    <row r="58" spans="1:16" s="7" customFormat="1" ht="24.75" customHeight="1" outlineLevel="1" x14ac:dyDescent="0.25">
      <c r="A58" s="142">
        <v>11</v>
      </c>
      <c r="B58" s="64" t="s">
        <v>2685</v>
      </c>
      <c r="C58" s="65" t="s">
        <v>31</v>
      </c>
      <c r="D58" s="119" t="s">
        <v>2696</v>
      </c>
      <c r="E58" s="143">
        <v>43481</v>
      </c>
      <c r="F58" s="143">
        <v>43738</v>
      </c>
      <c r="G58" s="158">
        <f t="shared" si="3"/>
        <v>8.5666666666666664</v>
      </c>
      <c r="H58" s="117" t="s">
        <v>2689</v>
      </c>
      <c r="I58" s="63" t="s">
        <v>459</v>
      </c>
      <c r="J58" s="63" t="s">
        <v>462</v>
      </c>
      <c r="K58" s="116">
        <v>1546450165</v>
      </c>
      <c r="L58" s="65" t="s">
        <v>1148</v>
      </c>
      <c r="M58" s="67"/>
      <c r="N58" s="65" t="s">
        <v>27</v>
      </c>
      <c r="O58" s="65" t="s">
        <v>26</v>
      </c>
      <c r="P58" s="79"/>
    </row>
    <row r="59" spans="1:16" s="7" customFormat="1" ht="24.75" customHeight="1" outlineLevel="1" x14ac:dyDescent="0.25">
      <c r="A59" s="142">
        <v>12</v>
      </c>
      <c r="B59" s="64" t="s">
        <v>2685</v>
      </c>
      <c r="C59" s="65" t="s">
        <v>31</v>
      </c>
      <c r="D59" s="119" t="s">
        <v>2697</v>
      </c>
      <c r="E59" s="143">
        <v>43889</v>
      </c>
      <c r="F59" s="143">
        <v>44140</v>
      </c>
      <c r="G59" s="158">
        <f t="shared" si="3"/>
        <v>8.3666666666666671</v>
      </c>
      <c r="H59" s="117" t="s">
        <v>2689</v>
      </c>
      <c r="I59" s="63" t="s">
        <v>459</v>
      </c>
      <c r="J59" s="63" t="s">
        <v>462</v>
      </c>
      <c r="K59" s="116">
        <v>1711994360</v>
      </c>
      <c r="L59" s="65" t="s">
        <v>1148</v>
      </c>
      <c r="M59" s="67"/>
      <c r="N59" s="65" t="s">
        <v>27</v>
      </c>
      <c r="O59" s="65" t="s">
        <v>26</v>
      </c>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44148</v>
      </c>
      <c r="F114" s="143">
        <v>44196</v>
      </c>
      <c r="G114" s="158">
        <f>IF(AND(E114&lt;&gt;"",F114&lt;&gt;""),((F114-E114)/30),"")</f>
        <v>1.6</v>
      </c>
      <c r="H114" s="117" t="s">
        <v>2679</v>
      </c>
      <c r="I114" s="119" t="s">
        <v>459</v>
      </c>
      <c r="J114" s="119" t="s">
        <v>462</v>
      </c>
      <c r="K114" s="121">
        <v>317456401</v>
      </c>
      <c r="L114" s="100" t="e">
        <f>+IF(AND(K114&gt;0,O114="Ejecución"),(K114/877802)*Tabla28[[#This Row],[% participación]],IF(AND(K114&gt;0,O114&lt;&gt;"Ejecución"),"-",""))</f>
        <v>#VALUE!</v>
      </c>
      <c r="M114" s="122" t="s">
        <v>1148</v>
      </c>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87606169</v>
      </c>
      <c r="F185" s="92"/>
      <c r="G185" s="93"/>
      <c r="H185" s="88"/>
      <c r="I185" s="90" t="s">
        <v>2627</v>
      </c>
      <c r="J185" s="164">
        <f>+SUM(M179:M183)</f>
        <v>0.02</v>
      </c>
      <c r="K185" s="235" t="s">
        <v>2628</v>
      </c>
      <c r="L185" s="235"/>
      <c r="M185" s="94">
        <f>+J185*(SUM(K20:K35))</f>
        <v>35042467.600000001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30663</v>
      </c>
      <c r="D193" s="5"/>
      <c r="E193" s="124">
        <v>14256</v>
      </c>
      <c r="F193" s="5"/>
      <c r="G193" s="5"/>
      <c r="H193" s="145" t="s">
        <v>2680</v>
      </c>
      <c r="J193" s="5"/>
      <c r="K193" s="125">
        <v>40910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2680</v>
      </c>
      <c r="D211" s="21"/>
      <c r="G211" s="27" t="s">
        <v>2620</v>
      </c>
      <c r="H211" s="146" t="s">
        <v>2681</v>
      </c>
      <c r="J211" s="27" t="s">
        <v>2622</v>
      </c>
      <c r="K211" s="146" t="s">
        <v>2698</v>
      </c>
      <c r="L211" s="21"/>
      <c r="M211" s="21"/>
      <c r="N211" s="21"/>
      <c r="O211" s="8"/>
    </row>
    <row r="212" spans="1:15" x14ac:dyDescent="0.25">
      <c r="A212" s="9"/>
      <c r="B212" s="27" t="s">
        <v>2619</v>
      </c>
      <c r="C212" s="145" t="s">
        <v>2680</v>
      </c>
      <c r="D212" s="21"/>
      <c r="G212" s="27" t="s">
        <v>2621</v>
      </c>
      <c r="H212" s="146" t="s">
        <v>2682</v>
      </c>
      <c r="J212" s="27" t="s">
        <v>2623</v>
      </c>
      <c r="K212" s="14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Awana Col</cp:lastModifiedBy>
  <cp:lastPrinted>2020-12-29T22:09:52Z</cp:lastPrinted>
  <dcterms:created xsi:type="dcterms:W3CDTF">2020-10-14T21:57:42Z</dcterms:created>
  <dcterms:modified xsi:type="dcterms:W3CDTF">2020-12-29T22:11:40Z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