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entes 2020 H.I La Jagu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<sst xmlns="http://schemas.openxmlformats.org/spreadsheetml/2006/main" count="3193" uniqueCount="2701">
  <si>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</si>
  <si>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</si>
  <si>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</si>
  <si>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</si>
  <si>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</si>
  <si>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</si>
  <si>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</si>
  <si>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</si>
  <si>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</si>
  <si>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</si>
  <si>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</si>
  <si>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</si>
  <si>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</si>
  <si>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</si>
  <si>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</si>
  <si>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</si>
  <si>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</si>
  <si>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</si>
  <si>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</si>
  <si>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</si>
  <si>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</si>
  <si>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</si>
  <si>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</si>
  <si>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</si>
  <si>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</si>
  <si>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</si>
  <si>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</si>
  <si>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</si>
  <si>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</si>
  <si>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</si>
  <si>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</si>
  <si>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</si>
  <si>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</si>
  <si>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</si>
  <si>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</si>
  <si>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</si>
  <si>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</si>
  <si>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</si>
  <si>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</si>
  <si>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</si>
  <si>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</si>
  <si>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</si>
  <si>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</si>
  <si>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</si>
  <si>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</si>
  <si>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</si>
  <si>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</si>
  <si>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</si>
  <si>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</si>
  <si>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</si>
  <si>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</si>
  <si>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</si>
  <si>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</si>
  <si>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</si>
  <si>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</si>
  <si>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</si>
  <si>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</si>
  <si>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</si>
  <si>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</si>
  <si>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</si>
  <si>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</si>
  <si>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</si>
  <si>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</si>
  <si>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</si>
  <si>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</si>
  <si>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</si>
  <si>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</si>
  <si>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</si>
  <si>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</si>
  <si>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</si>
  <si>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</si>
  <si>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</si>
  <si>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</si>
  <si>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</si>
  <si>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</si>
  <si>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</si>
  <si>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</si>
  <si>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</si>
  <si>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</si>
  <si>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</si>
  <si>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</si>
  <si>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</si>
  <si>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</si>
  <si>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</si>
  <si>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</si>
  <si>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</si>
  <si>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</si>
  <si>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</si>
  <si>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</si>
  <si>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</si>
  <si>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</si>
  <si>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</si>
  <si>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</si>
  <si>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</si>
  <si>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</si>
  <si>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</si>
  <si>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</si>
  <si>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</si>
  <si>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</si>
  <si>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</si>
  <si>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</si>
  <si>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</si>
  <si>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</si>
  <si>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</si>
  <si>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</si>
  <si>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</si>
  <si>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</si>
  <si>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</si>
  <si>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</si>
  <si>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</si>
  <si>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</si>
  <si>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</si>
  <si>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</si>
  <si>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</si>
  <si>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</si>
  <si>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</si>
  <si>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</si>
  <si>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</si>
  <si>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</si>
  <si>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</si>
  <si>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</si>
  <si>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</si>
  <si>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</si>
  <si>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</si>
  <si>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</si>
  <si>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</si>
  <si>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</si>
  <si>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</si>
  <si>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</si>
  <si>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</si>
  <si>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</si>
  <si>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</si>
  <si>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</si>
  <si>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</si>
  <si>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</si>
  <si>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</si>
  <si>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</si>
  <si>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</si>
  <si>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</si>
  <si>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</si>
  <si>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</si>
  <si>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</si>
  <si>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</si>
  <si>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</si>
  <si>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</si>
  <si>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</si>
  <si>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</si>
  <si>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</si>
  <si>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</si>
  <si>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</si>
  <si>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</si>
  <si>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</si>
  <si>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</si>
  <si>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</si>
  <si>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</si>
  <si>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</si>
  <si>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</si>
  <si>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</si>
  <si>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</si>
  <si>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</si>
  <si>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</si>
  <si>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</si>
  <si>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</si>
  <si>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</si>
  <si>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</si>
  <si>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</si>
  <si>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</si>
  <si>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</si>
  <si>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</si>
  <si>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</si>
  <si>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</si>
  <si>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</si>
  <si>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</si>
  <si>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</si>
  <si>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</si>
  <si>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</si>
  <si>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</si>
  <si>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</si>
  <si>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</si>
  <si>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</si>
  <si>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</si>
  <si>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</si>
  <si>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</si>
  <si>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</si>
  <si>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</si>
  <si>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</si>
  <si>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</si>
  <si>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</si>
  <si>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</si>
  <si>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</si>
  <si>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</si>
  <si>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</si>
  <si>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</si>
  <si>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</si>
  <si>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</si>
  <si>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</si>
  <si>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</si>
  <si>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</si>
  <si>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</si>
  <si>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</si>
  <si>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</si>
  <si>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</si>
  <si>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</si>
  <si>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</si>
  <si>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</si>
  <si>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</si>
  <si>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</si>
  <si>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</si>
  <si>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</si>
  <si>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</si>
  <si>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</si>
  <si>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</si>
  <si>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</si>
  <si>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</si>
  <si>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</si>
  <si>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</si>
  <si>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</si>
  <si>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</si>
  <si>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</si>
  <si>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</si>
  <si>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</si>
  <si>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</si>
  <si>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</si>
  <si>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</si>
  <si>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</si>
  <si>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</si>
  <si>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</si>
  <si>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</si>
  <si>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</si>
  <si>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</si>
  <si>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</si>
  <si>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</si>
  <si>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</si>
  <si>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</si>
  <si>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</si>
  <si>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</si>
  <si>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</si>
  <si>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</si>
  <si>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</si>
  <si>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</si>
  <si>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</si>
  <si>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</si>
  <si>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</si>
  <si>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</si>
  <si>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</si>
  <si>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</si>
  <si>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</si>
  <si>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</si>
  <si>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</si>
  <si>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</si>
  <si>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</si>
  <si>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</si>
  <si>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</si>
  <si>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</si>
  <si>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</si>
  <si>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</si>
  <si>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</si>
  <si>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</si>
  <si>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</si>
  <si>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</si>
  <si>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</si>
  <si>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</si>
  <si>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</si>
  <si>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</si>
  <si>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</si>
  <si>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</si>
  <si>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</si>
  <si>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</si>
  <si>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</si>
  <si>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</si>
  <si>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</si>
  <si>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</si>
  <si>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</si>
  <si>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</si>
  <si>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</si>
  <si>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</si>
  <si>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</si>
  <si>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</si>
  <si>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</si>
  <si>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</si>
  <si>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</si>
  <si>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</si>
  <si>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</si>
  <si>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</si>
  <si>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</si>
  <si>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</si>
  <si>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</si>
  <si>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</si>
  <si>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</si>
  <si>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</si>
  <si>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</si>
  <si>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</si>
  <si>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</si>
  <si>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</si>
  <si>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</si>
  <si>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</si>
  <si>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</si>
  <si>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</si>
  <si>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</si>
  <si>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</si>
  <si>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</si>
  <si>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</si>
  <si>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</si>
  <si>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</si>
  <si>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</si>
  <si>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</si>
  <si>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</si>
  <si>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</si>
  <si>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</si>
  <si>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</si>
  <si>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</si>
  <si>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</si>
  <si>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</si>
  <si>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</si>
  <si>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</si>
  <si>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</si>
  <si>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</si>
  <si>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</si>
  <si>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</si>
  <si>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</si>
  <si>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</si>
  <si>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</si>
  <si>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</si>
  <si>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</si>
  <si>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</si>
  <si>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</si>
  <si>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</si>
  <si>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</si>
  <si>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</si>
  <si>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</si>
  <si>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</si>
  <si>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</si>
  <si>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</si>
  <si>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</si>
  <si>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</si>
  <si>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</si>
  <si>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</si>
  <si>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</si>
  <si>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</si>
  <si>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</si>
  <si>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</si>
  <si>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</si>
  <si>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</si>
  <si>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</si>
  <si>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</si>
  <si>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</si>
  <si>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</si>
  <si>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</si>
  <si>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</si>
  <si>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</si>
  <si>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</si>
  <si>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</si>
  <si>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</si>
  <si>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</si>
  <si>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</si>
  <si>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</si>
  <si>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</si>
  <si>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</si>
  <si>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</si>
  <si>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</si>
  <si>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</si>
  <si>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</si>
  <si>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</si>
  <si>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</si>
  <si>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</si>
  <si>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</si>
  <si>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</si>
  <si>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</si>
  <si>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</si>
  <si>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</si>
  <si>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</si>
  <si>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</si>
  <si>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</si>
  <si>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</si>
  <si>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</si>
  <si>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</si>
  <si>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</si>
  <si>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</si>
  <si>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</si>
  <si>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</si>
  <si>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</si>
  <si>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</si>
  <si>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</si>
  <si>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</si>
  <si>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</si>
  <si>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</si>
  <si>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</si>
  <si>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</si>
  <si>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</si>
  <si>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</si>
  <si>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</si>
  <si>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</si>
  <si>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</si>
  <si>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</si>
  <si>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</si>
  <si>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</si>
  <si>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</si>
  <si>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</si>
  <si>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</si>
  <si>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</si>
  <si>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</si>
  <si>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</si>
  <si>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</si>
  <si>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</si>
  <si>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</si>
  <si>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</si>
  <si>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</si>
  <si>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</si>
  <si>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</si>
  <si>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</si>
  <si>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</si>
  <si>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</si>
  <si>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</si>
  <si>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</si>
  <si>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</si>
  <si>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</si>
  <si>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</si>
  <si>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</si>
  <si>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</si>
  <si>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</si>
  <si>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</si>
  <si>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</si>
  <si>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</si>
  <si>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</si>
  <si>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</si>
  <si>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</si>
  <si>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</si>
  <si>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</si>
  <si>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</si>
  <si>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</si>
  <si>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</si>
  <si>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</si>
  <si>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</si>
  <si>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</si>
  <si>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</si>
  <si>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</si>
  <si>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</si>
  <si>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</si>
  <si>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</si>
  <si>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</si>
  <si>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</si>
  <si>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</si>
  <si>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</si>
  <si>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</si>
  <si>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</si>
  <si>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</si>
  <si>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</si>
  <si>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</si>
  <si>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</si>
  <si>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</si>
  <si>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</si>
  <si>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</si>
  <si>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</si>
  <si>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</si>
  <si>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</si>
  <si>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</si>
  <si>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</si>
  <si>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</si>
  <si>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</si>
  <si>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</si>
  <si>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</si>
  <si>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</si>
  <si>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</si>
  <si>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</si>
  <si>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</si>
  <si>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</si>
  <si>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</si>
  <si>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</si>
  <si>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</si>
  <si>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</si>
  <si>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</si>
  <si>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</si>
  <si>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</si>
  <si>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</si>
  <si>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</si>
  <si>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</si>
  <si>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</si>
  <si>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</si>
  <si>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</si>
  <si>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</si>
  <si>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</si>
  <si>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</si>
  <si>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</si>
  <si>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</si>
  <si>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</si>
  <si>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</si>
  <si>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</si>
  <si>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</si>
  <si>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</si>
  <si>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</si>
  <si>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</si>
  <si>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</si>
  <si>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</si>
  <si>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</si>
  <si>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</si>
  <si>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</si>
  <si>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</si>
  <si>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</si>
  <si>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</si>
  <si>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</si>
  <si>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</si>
  <si>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</si>
  <si>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</si>
  <si>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</si>
  <si>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</si>
  <si>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</si>
  <si>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</si>
  <si>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</si>
  <si>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</si>
  <si>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</si>
  <si>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</si>
  <si>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</si>
  <si>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</si>
  <si>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</si>
  <si>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</si>
  <si>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</si>
  <si>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</si>
  <si>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</si>
  <si>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</si>
  <si>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</si>
  <si>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</si>
  <si>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</si>
  <si>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</si>
  <si>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</si>
  <si>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</si>
  <si>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</si>
  <si>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</si>
  <si>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</si>
  <si>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</si>
  <si>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</si>
  <si>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</si>
  <si>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</si>
  <si>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</si>
  <si>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</si>
  <si>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</si>
  <si>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</si>
  <si>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</si>
  <si>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</si>
  <si>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</si>
  <si>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</si>
  <si>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</si>
  <si>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</si>
  <si>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</si>
  <si>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</si>
  <si>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</si>
  <si>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</si>
  <si>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</si>
  <si>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</si>
  <si>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</si>
  <si>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</si>
  <si>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</si>
  <si>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</si>
  <si>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</si>
  <si>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</si>
  <si>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</si>
  <si>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</si>
  <si>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</si>
  <si>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</si>
  <si>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</si>
  <si>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</si>
  <si>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</si>
  <si>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</si>
  <si>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</si>
  <si>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</si>
  <si>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</si>
  <si>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</si>
  <si>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</si>
  <si>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</si>
  <si>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</si>
  <si>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</si>
  <si>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</si>
  <si>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</si>
  <si>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</si>
  <si>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</si>
  <si>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</si>
  <si>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</si>
  <si>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</si>
  <si>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</si>
  <si>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</si>
  <si>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</si>
  <si>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</si>
  <si>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</si>
  <si>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</si>
  <si>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</si>
  <si>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</si>
  <si>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</si>
  <si>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</si>
  <si>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</si>
  <si>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</si>
  <si>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</si>
  <si>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</si>
  <si>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</si>
  <si>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</si>
  <si>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</si>
  <si>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</si>
  <si>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</si>
  <si>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</si>
  <si>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</si>
  <si>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</si>
  <si>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</si>
  <si>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</si>
  <si>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</si>
  <si>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</si>
  <si>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</si>
  <si>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</si>
  <si>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</si>
  <si>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</si>
  <si>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</si>
  <si>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</si>
  <si>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</si>
  <si>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</si>
  <si>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</si>
  <si>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</si>
  <si>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</si>
  <si>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</si>
  <si>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</si>
  <si>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</si>
  <si>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</si>
  <si>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</si>
  <si>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</si>
  <si>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</si>
  <si>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</si>
  <si>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</si>
  <si>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</si>
  <si>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</si>
  <si>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</si>
  <si>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</si>
  <si>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</si>
  <si>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</si>
  <si>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</si>
  <si>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</si>
  <si>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</si>
  <si>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</si>
  <si>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</si>
  <si>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</si>
  <si>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</si>
  <si>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</si>
  <si>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</si>
  <si>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</si>
  <si>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</si>
  <si>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</si>
  <si>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</si>
  <si>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</si>
  <si>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</si>
  <si>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</si>
  <si>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</si>
  <si>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</si>
  <si>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</si>
  <si>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</si>
  <si>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</si>
  <si>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</si>
  <si>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</si>
  <si>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</si>
  <si>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</si>
  <si>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</si>
  <si>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</si>
  <si>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</si>
  <si>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</si>
  <si>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</si>
  <si>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</si>
  <si>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</si>
  <si>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</si>
  <si>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</si>
  <si>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</si>
  <si>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</si>
  <si>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</si>
  <si>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</si>
  <si>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</si>
  <si>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</si>
  <si>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</si>
  <si>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</si>
  <si>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</si>
  <si>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</si>
  <si>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</si>
  <si>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</si>
  <si>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</si>
  <si>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</si>
  <si>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</si>
  <si>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</si>
  <si>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</si>
  <si>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</si>
  <si>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</si>
  <si>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</si>
  <si>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</si>
  <si>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</si>
  <si>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</si>
  <si>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</si>
  <si>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</si>
  <si>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</si>
  <si>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</si>
  <si>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</si>
  <si>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</si>
  <si>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</si>
  <si>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</si>
  <si>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</si>
  <si>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</si>
  <si>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</si>
  <si>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</si>
  <si>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</si>
  <si>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</si>
  <si>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</si>
  <si>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</si>
  <si>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</si>
  <si>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</si>
  <si>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</si>
  <si>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</si>
  <si>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</si>
  <si>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</si>
  <si>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</si>
  <si>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</si>
  <si>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</si>
  <si>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</si>
  <si>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</si>
  <si>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</si>
  <si>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</si>
  <si>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</si>
  <si>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</si>
  <si>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</si>
  <si>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</si>
  <si>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</si>
  <si>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</si>
  <si>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</si>
  <si>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</si>
  <si>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</si>
  <si>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</si>
  <si>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</si>
  <si>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</si>
  <si>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</si>
  <si>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</si>
  <si>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</si>
  <si>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</si>
  <si>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</si>
  <si>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</si>
  <si>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</si>
  <si>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</si>
  <si>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</si>
  <si>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</si>
  <si>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</si>
  <si>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</si>
  <si>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</si>
  <si>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</si>
  <si>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</si>
  <si>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</si>
  <si>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</si>
  <si>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</si>
  <si>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</si>
  <si>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</si>
  <si>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</si>
  <si>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</si>
  <si>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</si>
  <si>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</si>
  <si>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</si>
  <si>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</si>
  <si>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</si>
  <si>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</si>
  <si>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</si>
  <si>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</si>
  <si>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</si>
  <si>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</si>
  <si>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</si>
  <si>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</si>
  <si>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</si>
  <si>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</si>
  <si>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</si>
  <si>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</si>
  <si>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</si>
  <si>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</si>
  <si>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</si>
  <si>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</si>
  <si>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</si>
  <si>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</si>
  <si>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</si>
  <si>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</si>
  <si>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</si>
  <si>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</si>
  <si>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</si>
  <si>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</si>
  <si>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</si>
  <si>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</si>
  <si>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</si>
  <si>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</si>
  <si>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</si>
  <si>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</si>
  <si>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</si>
  <si>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</si>
  <si>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</si>
  <si>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</si>
  <si>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</si>
  <si>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</si>
  <si>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</si>
  <si>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</si>
  <si>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</si>
  <si>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</si>
  <si>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</si>
  <si>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</si>
  <si>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</si>
  <si>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</si>
  <si>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</si>
  <si>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</si>
  <si>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</si>
  <si>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</si>
  <si>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</si>
  <si>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</si>
  <si>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</si>
  <si>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</si>
  <si>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</si>
  <si>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</si>
  <si>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</si>
  <si>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</si>
  <si>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</si>
  <si>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</si>
  <si>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</si>
  <si>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</si>
  <si>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</si>
  <si>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</si>
  <si>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</si>
  <si>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</si>
  <si>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</si>
  <si>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</si>
  <si>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</si>
  <si>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</si>
  <si>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</si>
  <si>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</si>
  <si>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</si>
  <si>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</si>
  <si>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</si>
  <si>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</si>
  <si>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</si>
  <si>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</si>
  <si>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</si>
  <si>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</si>
  <si>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</si>
  <si>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</si>
  <si>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</si>
  <si>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</si>
  <si>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</si>
  <si>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</si>
  <si>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</si>
  <si>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</si>
  <si>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</si>
  <si>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</si>
  <si>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</si>
  <si>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</si>
  <si>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</si>
  <si>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</si>
  <si>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</si>
  <si>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</si>
  <si>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</si>
  <si>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</si>
  <si>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</si>
  <si>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</si>
  <si>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</si>
  <si>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</si>
  <si>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</si>
  <si>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</si>
  <si>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</si>
  <si>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</si>
  <si>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</si>
  <si>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</si>
  <si>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</si>
  <si>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</si>
  <si>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</si>
  <si>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</si>
  <si>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</si>
  <si>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</si>
  <si>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</si>
  <si>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</si>
  <si>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</si>
  <si>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</si>
  <si>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</si>
  <si>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</si>
  <si>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</si>
  <si>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</si>
  <si>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</si>
  <si>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</si>
  <si>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</si>
  <si>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</si>
  <si>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</si>
  <si>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</si>
  <si>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</si>
  <si>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</si>
  <si>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</si>
  <si>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</si>
  <si>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</si>
  <si>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</si>
  <si>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</si>
  <si>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</si>
  <si>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</si>
  <si>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</si>
  <si>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</si>
  <si>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</si>
  <si>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</si>
  <si>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</si>
  <si>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</si>
  <si>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</si>
  <si>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</si>
  <si>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</si>
  <si>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</si>
  <si>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</si>
  <si>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</si>
  <si>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</si>
  <si>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</si>
  <si>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</si>
  <si>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</si>
  <si>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</si>
  <si>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</si>
  <si>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</si>
  <si>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</si>
  <si>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</si>
  <si>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</si>
  <si>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</si>
  <si>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</si>
  <si>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</si>
  <si>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</si>
  <si>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</si>
  <si>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</si>
  <si>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</si>
  <si>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</si>
  <si>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</si>
  <si>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</si>
  <si>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</si>
  <si>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</si>
  <si>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</si>
  <si>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</si>
  <si>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</si>
  <si>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</si>
  <si>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</si>
  <si>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</si>
  <si>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</si>
  <si>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</si>
  <si>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</si>
  <si>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</si>
  <si>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</si>
  <si>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</si>
  <si>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</si>
  <si>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</si>
  <si>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</si>
  <si>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</si>
  <si>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</si>
  <si>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</si>
  <si>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</si>
  <si>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</si>
  <si>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</si>
  <si>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</si>
  <si>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</si>
  <si>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</si>
  <si>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</si>
  <si>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</si>
  <si>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</si>
  <si>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</si>
  <si>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</si>
  <si>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</si>
  <si>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</si>
  <si>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</si>
  <si>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</si>
  <si>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</si>
  <si>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</si>
  <si>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</si>
  <si>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</si>
  <si>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</si>
  <si>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</si>
  <si>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</si>
  <si>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</si>
  <si>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</si>
  <si>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</si>
  <si>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</si>
  <si>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</si>
  <si>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</si>
  <si>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</si>
  <si>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</si>
  <si>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</si>
  <si>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</si>
  <si>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</si>
  <si>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</si>
  <si>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</si>
  <si>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</si>
  <si>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</si>
  <si>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</si>
  <si>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</si>
  <si>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</si>
  <si>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</si>
  <si>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</si>
  <si>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</si>
  <si>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</si>
  <si>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</si>
  <si>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</si>
  <si>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</si>
  <si>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</si>
  <si>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</si>
  <si>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</si>
  <si>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</si>
  <si>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</si>
  <si>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</si>
  <si>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</si>
  <si>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</si>
  <si>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</si>
  <si>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</si>
  <si>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</si>
  <si>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</si>
  <si>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</si>
  <si>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</si>
  <si>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</si>
  <si>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</si>
  <si>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</si>
  <si>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</si>
  <si>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</si>
  <si>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</si>
  <si>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</si>
  <si>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</si>
  <si>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</si>
  <si>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</si>
  <si>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</si>
  <si>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</si>
  <si>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</si>
  <si>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</si>
  <si>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</si>
  <si>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</si>
  <si>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</si>
  <si>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</si>
  <si>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</si>
  <si>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</si>
  <si>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</si>
  <si>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</si>
  <si>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</si>
  <si>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</si>
  <si>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</si>
  <si>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</si>
  <si>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</si>
  <si>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</si>
  <si>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</si>
  <si>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</si>
  <si>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</si>
  <si>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</si>
  <si>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</si>
  <si>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</si>
  <si>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</si>
  <si>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</si>
  <si>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</si>
  <si>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</si>
  <si>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</si>
  <si>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</si>
  <si>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</si>
  <si>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</si>
  <si>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</si>
  <si>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</si>
  <si>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</si>
  <si>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</si>
  <si>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</si>
  <si>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</si>
  <si>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</si>
  <si>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</si>
  <si>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</si>
  <si>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</si>
  <si>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</si>
  <si>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</si>
  <si>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</si>
  <si>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</si>
  <si>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</si>
  <si>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</si>
  <si>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</si>
  <si>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</si>
  <si>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</si>
  <si>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</si>
  <si>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</si>
  <si>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</si>
  <si>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</si>
  <si>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</si>
  <si>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</si>
  <si>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</si>
  <si>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</si>
  <si>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</si>
  <si>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</si>
  <si>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</si>
  <si>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</si>
  <si>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</si>
  <si>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</si>
  <si>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</si>
  <si>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</si>
  <si>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</si>
  <si>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</si>
  <si>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</si>
  <si>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</si>
  <si>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</si>
  <si>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</si>
  <si>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</si>
  <si>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</si>
  <si>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</si>
  <si>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</si>
  <si>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</si>
  <si>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</si>
  <si>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</si>
  <si>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</si>
  <si>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</si>
  <si>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</si>
  <si>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</si>
  <si>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</si>
  <si>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</si>
  <si>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</si>
  <si>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</si>
  <si>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</si>
  <si>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</si>
  <si>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</si>
  <si>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</si>
  <si>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</si>
  <si>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</si>
  <si>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</si>
  <si>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</si>
  <si>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</si>
  <si>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</si>
  <si>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</si>
  <si>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</si>
  <si>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</si>
  <si>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</si>
  <si>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</si>
  <si>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</si>
  <si>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</si>
  <si>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</si>
  <si>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</si>
  <si>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</si>
  <si>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</si>
  <si>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</si>
  <si>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</si>
  <si>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</si>
  <si>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</si>
  <si>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</si>
  <si>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</si>
  <si>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</si>
  <si>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</si>
  <si>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</si>
  <si>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</si>
  <si>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</si>
  <si>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</si>
  <si>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</si>
  <si>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</si>
  <si>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</si>
  <si>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</si>
  <si>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</si>
  <si>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</si>
  <si>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</si>
  <si>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</si>
  <si>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</si>
  <si>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</si>
  <si>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</si>
  <si>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</si>
  <si>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</si>
  <si>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</si>
  <si>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</si>
  <si>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</si>
  <si>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</si>
  <si>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</si>
  <si>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</si>
  <si>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</si>
  <si>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</si>
  <si>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</si>
  <si>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</si>
  <si>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</si>
  <si>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</si>
  <si>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</si>
  <si>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</si>
  <si>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</si>
  <si>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</si>
  <si>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</si>
  <si>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</si>
  <si>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</si>
  <si>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</si>
  <si>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</si>
  <si>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</si>
  <si>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</si>
  <si>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</si>
  <si>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</si>
  <si>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</si>
  <si>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</si>
  <si>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</si>
  <si>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</si>
  <si>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</si>
  <si>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</si>
  <si>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</si>
  <si>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</si>
  <si>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</si>
  <si>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</si>
  <si>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</si>
  <si>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</si>
  <si>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</si>
  <si>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</si>
  <si>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</si>
  <si>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</si>
  <si>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</si>
  <si>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</si>
  <si>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</si>
  <si>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</si>
  <si>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</si>
  <si>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</si>
  <si>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</si>
  <si>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</si>
  <si>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</si>
  <si>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</si>
  <si>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</si>
  <si>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</si>
  <si>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</si>
  <si>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</si>
  <si>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</si>
  <si>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</si>
  <si>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</si>
  <si>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</si>
  <si>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</si>
  <si>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</si>
  <si>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</si>
  <si>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</si>
  <si>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</si>
  <si>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</si>
  <si>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</si>
  <si>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</si>
  <si>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</si>
  <si>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</si>
  <si>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</si>
  <si>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</si>
  <si>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</si>
  <si>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</si>
  <si>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</si>
  <si>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</si>
  <si>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</si>
  <si>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</si>
  <si>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</si>
  <si>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</si>
  <si>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</si>
  <si>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</si>
  <si>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</si>
  <si>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</si>
  <si>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</si>
  <si>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</si>
  <si>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</si>
  <si>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</si>
  <si>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</si>
  <si>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</si>
  <si>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</si>
  <si>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</si>
  <si>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</si>
  <si>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</si>
  <si>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</si>
  <si>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</si>
  <si>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</si>
  <si>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</si>
  <si>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</si>
  <si>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</si>
  <si>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</si>
  <si>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</si>
  <si>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</si>
  <si>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</si>
  <si>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</si>
  <si>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</si>
  <si>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</si>
  <si>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</si>
  <si>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</si>
  <si>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</si>
  <si>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</si>
  <si>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</si>
  <si>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</si>
  <si>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</si>
  <si>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</si>
  <si>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</si>
  <si>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</si>
  <si>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</si>
  <si>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</si>
  <si>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</si>
  <si>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</si>
  <si>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</si>
  <si>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</si>
  <si>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</si>
  <si>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</si>
  <si>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</si>
  <si>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</si>
  <si>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</si>
  <si>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</si>
  <si>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</si>
  <si>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</si>
  <si>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</si>
  <si>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</si>
  <si>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</si>
  <si>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</si>
  <si>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</si>
  <si>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</si>
  <si>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</si>
  <si>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</si>
  <si>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</si>
  <si>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</si>
  <si>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</si>
  <si>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</si>
  <si>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</si>
  <si>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</si>
  <si>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</si>
  <si>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</si>
  <si>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</si>
  <si>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</si>
  <si>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</si>
  <si>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</si>
  <si>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</si>
  <si>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</si>
  <si>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</si>
  <si>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</si>
  <si>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</si>
  <si>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</si>
  <si>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</si>
  <si>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</si>
  <si>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</si>
  <si>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</si>
  <si>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</si>
  <si>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</si>
  <si>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</si>
  <si>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</si>
  <si>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</si>
  <si>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</si>
  <si>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</si>
  <si>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</si>
  <si>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</si>
  <si>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</si>
  <si>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</si>
  <si>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</si>
  <si>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</si>
  <si>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</si>
  <si>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</si>
  <si>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</si>
  <si>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</si>
  <si>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</si>
  <si>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</si>
  <si>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</si>
  <si>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</si>
  <si>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</si>
  <si>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</si>
  <si>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</si>
  <si>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</si>
  <si>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</si>
  <si>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</si>
  <si>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</si>
  <si>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</si>
  <si>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</si>
  <si>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</si>
  <si>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</si>
  <si>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</si>
  <si>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</si>
  <si>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</si>
  <si>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</si>
  <si>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</si>
  <si>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</si>
  <si>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</si>
  <si>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</si>
  <si>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</si>
  <si>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</si>
  <si>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</si>
  <si>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</si>
  <si>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</si>
  <si>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</si>
  <si>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</si>
  <si>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</si>
  <si>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</si>
  <si>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</si>
  <si>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</si>
  <si>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</si>
  <si>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</si>
  <si>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</si>
  <si>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</si>
  <si>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</si>
  <si>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</si>
  <si>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</si>
  <si>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</si>
  <si>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</si>
  <si>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</si>
  <si>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</si>
  <si>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</si>
  <si>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</si>
  <si>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</si>
  <si>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</si>
  <si>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</si>
  <si>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</si>
  <si>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</si>
  <si>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</si>
  <si>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</si>
  <si>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</si>
  <si>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</si>
  <si>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</si>
  <si>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</si>
  <si>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</si>
  <si>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</si>
  <si>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</si>
  <si>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</si>
  <si>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</si>
  <si>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</si>
  <si>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</si>
  <si>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</si>
  <si>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</si>
  <si>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</si>
  <si>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</si>
  <si>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</si>
  <si>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</si>
  <si>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</si>
  <si>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</si>
  <si>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</si>
  <si>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</si>
  <si>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</si>
  <si>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</si>
  <si>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</si>
  <si>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</si>
  <si>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</si>
  <si>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</si>
  <si>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</si>
  <si>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</si>
  <si>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</si>
  <si>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</si>
  <si>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</si>
  <si>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</si>
  <si>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</si>
  <si>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</si>
  <si>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</si>
  <si>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</si>
  <si>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</si>
  <si>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</si>
  <si>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</si>
  <si>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</si>
  <si>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</si>
  <si>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</si>
  <si>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</si>
  <si>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</si>
  <si>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</si>
  <si>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</si>
  <si>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</si>
  <si>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</si>
  <si>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</si>
  <si>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</si>
  <si>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</si>
  <si>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</si>
  <si>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</si>
  <si>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</si>
  <si>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</si>
  <si>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</si>
  <si>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</si>
  <si>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</si>
  <si>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</si>
  <si>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</si>
  <si>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</si>
  <si>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</si>
  <si>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</si>
  <si>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</si>
  <si>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</si>
  <si>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</si>
  <si>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</si>
  <si>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</si>
  <si>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</si>
  <si>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</si>
  <si>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</si>
  <si>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</si>
  <si>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</si>
  <si>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</si>
  <si>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</si>
  <si>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</si>
  <si>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</si>
  <si>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</si>
  <si>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</si>
  <si>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</si>
  <si>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</si>
  <si>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</si>
  <si>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</si>
  <si>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</si>
  <si>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</si>
  <si>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</si>
  <si>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</si>
  <si>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</si>
  <si>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</si>
  <si>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</si>
  <si>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</si>
  <si>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</si>
  <si>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</si>
  <si>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</si>
  <si>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</si>
  <si>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</si>
  <si>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</si>
  <si>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</si>
  <si>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</si>
  <si>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</si>
  <si>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</si>
  <si>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</si>
  <si>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</si>
  <si>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</si>
  <si>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</si>
  <si>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</si>
  <si>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</si>
  <si>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</si>
  <si>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</si>
  <si>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</si>
  <si>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</si>
  <si>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</si>
  <si>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</si>
  <si>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</si>
  <si>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</si>
  <si>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</si>
  <si>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</si>
  <si>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</si>
  <si>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</si>
  <si>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</si>
  <si>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</si>
  <si>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</si>
  <si>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</si>
  <si>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</si>
  <si>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</si>
  <si>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</si>
  <si>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</si>
  <si>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</si>
  <si>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</si>
  <si>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</si>
  <si>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</si>
  <si>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</si>
  <si>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</si>
  <si>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</si>
  <si>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</si>
  <si>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</si>
  <si>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</si>
  <si>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</si>
  <si>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</si>
  <si>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</si>
  <si>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</si>
  <si>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</si>
  <si>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</si>
  <si>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</si>
  <si>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</si>
  <si>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</si>
  <si>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</si>
  <si>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</si>
  <si>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</si>
  <si>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</si>
  <si>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</si>
  <si>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</si>
  <si>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</si>
  <si>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</si>
  <si>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</si>
  <si>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</si>
  <si>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</si>
  <si>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</si>
  <si>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</si>
  <si>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</si>
  <si>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</si>
  <si>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</si>
  <si>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</si>
  <si>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</si>
  <si>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</si>
  <si>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</si>
  <si>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</si>
  <si>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</si>
  <si>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</si>
  <si>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</si>
  <si>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</si>
  <si>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</si>
  <si>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</si>
  <si>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</si>
  <si>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</si>
  <si>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</si>
  <si>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</si>
  <si>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</si>
  <si>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</si>
  <si>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</si>
  <si>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</si>
  <si>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</si>
  <si>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</si>
  <si>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</si>
  <si>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</si>
  <si>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</si>
  <si>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</si>
  <si>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</si>
  <si>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</si>
  <si>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</si>
  <si>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</si>
  <si>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</si>
  <si>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</si>
  <si>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</si>
  <si>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</si>
  <si>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</si>
  <si>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</si>
  <si>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</si>
  <si>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</si>
  <si>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</si>
  <si>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</si>
  <si>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</si>
  <si>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</si>
  <si>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</si>
  <si>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</si>
  <si>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</si>
  <si>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</si>
  <si>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</si>
  <si>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</si>
  <si>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</si>
  <si>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</si>
  <si>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</si>
  <si>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</si>
  <si>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</si>
  <si>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</si>
  <si>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</si>
  <si>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</si>
  <si>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</si>
  <si>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</si>
  <si>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</si>
  <si>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</si>
  <si>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</si>
  <si>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</si>
  <si>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</si>
  <si>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</si>
  <si>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</si>
  <si>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</si>
  <si>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</si>
  <si>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</si>
  <si>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</si>
  <si>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</si>
  <si>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</si>
  <si>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</si>
  <si>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</si>
  <si>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</si>
  <si>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</si>
  <si>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</si>
  <si>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</si>
  <si>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</si>
  <si>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</si>
  <si>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</si>
  <si>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</si>
  <si>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</si>
  <si>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</si>
  <si>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</si>
  <si>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</si>
  <si>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</si>
  <si>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</si>
  <si>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</si>
  <si>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</si>
  <si>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</si>
  <si>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</si>
  <si>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</si>
  <si>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</si>
  <si>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</si>
  <si>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</si>
  <si>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</si>
  <si>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</si>
  <si>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</si>
  <si>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</si>
  <si>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</si>
  <si>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</si>
  <si>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</si>
  <si>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</si>
  <si>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</si>
  <si>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</si>
  <si>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</si>
  <si>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</si>
  <si>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</si>
  <si>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</si>
  <si>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</si>
  <si>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</si>
  <si>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</si>
  <si>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</si>
  <si>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</si>
  <si>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</si>
  <si>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</si>
  <si>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</si>
  <si>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</si>
  <si>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</si>
  <si>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</si>
  <si>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</si>
  <si>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</si>
  <si>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</si>
  <si>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</si>
  <si>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</si>
  <si>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</si>
  <si>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</si>
  <si>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</si>
  <si>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</si>
  <si>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</si>
  <si>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</si>
  <si>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</si>
  <si>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</si>
  <si>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</si>
  <si>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</si>
  <si>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</si>
  <si>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</si>
  <si>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</si>
  <si>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</si>
  <si>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</si>
  <si>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</si>
  <si>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</si>
  <si>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</si>
  <si>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</si>
  <si>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</si>
  <si>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</si>
  <si>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</si>
  <si>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</si>
  <si>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</si>
  <si>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</si>
  <si>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</si>
  <si>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</si>
  <si>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</si>
  <si>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</si>
  <si>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</si>
  <si>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</si>
  <si>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</si>
  <si>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</si>
  <si>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</si>
  <si>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</si>
  <si>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</si>
  <si>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</si>
  <si>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</si>
  <si>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</si>
  <si>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</si>
  <si>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</si>
  <si>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</si>
  <si>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</si>
  <si>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</si>
  <si>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</si>
  <si>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</si>
  <si>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</si>
  <si>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</si>
  <si>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</si>
  <si>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</si>
  <si>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</si>
  <si>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</si>
  <si>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</si>
  <si>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</si>
  <si>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</si>
  <si>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</si>
  <si>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</si>
  <si>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</si>
  <si>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</si>
  <si>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</si>
  <si>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</si>
  <si>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</si>
  <si>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</si>
  <si>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</si>
  <si>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</si>
  <si>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</si>
  <si>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</si>
  <si>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</si>
  <si>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</si>
  <si>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</si>
  <si>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</si>
  <si>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</si>
  <si>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</si>
  <si>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</si>
  <si>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</si>
  <si>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</si>
  <si>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</si>
  <si>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</si>
  <si>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</si>
  <si>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</si>
  <si>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</si>
  <si>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</si>
  <si>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</si>
  <si>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</si>
  <si>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</si>
  <si>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</si>
  <si>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</si>
  <si>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</si>
  <si>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</si>
  <si>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</si>
  <si>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</si>
  <si>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</si>
  <si>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</si>
  <si>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</si>
  <si>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</si>
  <si>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</si>
  <si>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</si>
  <si>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</si>
  <si>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</si>
  <si>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</si>
  <si>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</si>
  <si>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</si>
  <si>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</si>
  <si>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</si>
  <si>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</si>
  <si>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</si>
  <si>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</si>
  <si>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</si>
  <si>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</si>
  <si>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</si>
  <si>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</si>
  <si>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</si>
  <si>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</si>
  <si>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</si>
  <si>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</si>
  <si>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</si>
  <si>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</si>
  <si>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</si>
  <si>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</si>
  <si>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</si>
  <si>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</si>
  <si>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</si>
  <si>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</si>
  <si>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</si>
  <si>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</si>
  <si>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</si>
  <si>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</si>
  <si>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</si>
  <si>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</si>
  <si>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</si>
  <si>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</si>
  <si>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</si>
  <si>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</si>
  <si>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</si>
  <si>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</si>
  <si>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</si>
  <si>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</si>
  <si>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</si>
  <si>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</si>
  <si>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</si>
  <si>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</si>
  <si>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</si>
  <si>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</si>
  <si>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</si>
  <si>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</si>
  <si>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</si>
  <si>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</si>
  <si>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</si>
  <si>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</si>
  <si>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</si>
  <si>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</si>
  <si>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</si>
  <si>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</si>
  <si>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</si>
  <si>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</si>
  <si>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</si>
  <si>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</si>
  <si>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</si>
  <si>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</si>
  <si>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</si>
  <si>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</si>
  <si>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</si>
  <si>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</si>
  <si>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</si>
  <si>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</si>
  <si>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</si>
  <si>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</si>
  <si>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</si>
  <si>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</si>
  <si>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</si>
  <si>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</si>
  <si>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</si>
  <si>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</si>
  <si>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</si>
  <si>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</si>
  <si>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</si>
  <si>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</si>
  <si>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</si>
  <si>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</si>
  <si>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</si>
  <si>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</si>
  <si>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</si>
  <si>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</si>
  <si>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</si>
  <si>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</si>
  <si>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</si>
  <si>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</si>
  <si>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</si>
  <si>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</si>
  <si>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</si>
  <si>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</si>
  <si>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</si>
  <si>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</si>
  <si>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</si>
  <si>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</si>
  <si>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</si>
  <si>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</si>
  <si>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</si>
  <si>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</si>
  <si>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</si>
  <si>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</si>
  <si>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</si>
  <si>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</si>
  <si>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</si>
  <si>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</si>
  <si>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</si>
  <si>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</si>
  <si>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</si>
  <si>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</si>
  <si>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</si>
  <si>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</si>
  <si>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</si>
  <si>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</si>
  <si>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</si>
  <si>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</si>
  <si>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</si>
  <si>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</si>
  <si>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</si>
  <si>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</si>
  <si>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</si>
  <si>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</si>
  <si>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</si>
  <si>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</si>
  <si>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</si>
  <si>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</si>
  <si>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</si>
  <si>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</si>
  <si>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</si>
  <si>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</si>
  <si>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</si>
  <si>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</si>
  <si>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</si>
  <si>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</si>
  <si>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</si>
  <si>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</si>
  <si>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</si>
  <si>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</si>
  <si>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</si>
  <si>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</si>
  <si>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</si>
  <si>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</si>
  <si>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</si>
  <si>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</si>
  <si>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</si>
  <si>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</si>
  <si>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</si>
  <si>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</si>
  <si>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</si>
  <si>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</si>
  <si>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</si>
  <si>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</si>
  <si>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</si>
  <si>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</si>
  <si>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</si>
  <si>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</si>
  <si>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</si>
  <si>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</si>
  <si>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</si>
  <si>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</si>
  <si>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</si>
  <si>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</si>
  <si>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</si>
  <si>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</si>
  <si>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</si>
  <si>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</si>
  <si>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</si>
  <si>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</si>
  <si>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</si>
  <si>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</si>
  <si>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</si>
  <si>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</si>
  <si>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</si>
  <si>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</si>
  <si>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</si>
  <si>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</si>
  <si>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</si>
  <si>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</si>
  <si>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</si>
  <si>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</si>
  <si>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</si>
  <si>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</si>
  <si>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</si>
  <si>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</si>
  <si>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</si>
  <si>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</si>
  <si>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</si>
  <si>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</si>
  <si>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</si>
  <si>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</si>
  <si>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</si>
  <si>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</si>
  <si>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</si>
  <si>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</si>
  <si>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</si>
  <si>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</si>
  <si>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</si>
  <si>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</si>
  <si>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</si>
  <si>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</si>
  <si>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</si>
  <si>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</si>
  <si>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</si>
  <si>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</si>
  <si>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</si>
  <si>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</si>
  <si>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</si>
  <si>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</si>
  <si>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</si>
  <si>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</si>
  <si>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</si>
  <si>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</si>
  <si>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</si>
  <si>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</si>
  <si>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</si>
  <si>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</si>
  <si>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</si>
  <si>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</si>
  <si>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</si>
  <si>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</si>
  <si>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</si>
  <si>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</si>
  <si>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</si>
  <si>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</si>
  <si>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</si>
  <si>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</si>
  <si>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</si>
  <si>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</si>
  <si>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</si>
  <si>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</si>
  <si>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</si>
  <si>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</si>
  <si>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</si>
  <si>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</si>
  <si>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</si>
  <si>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</si>
  <si>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</si>
  <si>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</si>
  <si>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</si>
  <si>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</si>
  <si>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</si>
  <si>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</si>
  <si>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</si>
  <si>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</si>
  <si>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</si>
  <si>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</si>
  <si>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</si>
  <si>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</si>
  <si>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</si>
  <si>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</si>
  <si>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</si>
  <si>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</si>
  <si>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</si>
  <si>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</si>
  <si>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</si>
  <si>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</si>
  <si>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</si>
  <si>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</si>
  <si>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</si>
  <si>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</si>
  <si>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</si>
  <si>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</si>
  <si>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</si>
  <si>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</si>
  <si>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</si>
  <si>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</si>
  <si>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</si>
  <si>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</si>
  <si>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</si>
  <si>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</si>
  <si>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</si>
  <si>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</si>
  <si>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</si>
  <si>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</si>
  <si>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</si>
  <si>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</si>
  <si>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</si>
  <si>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</si>
  <si>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</si>
  <si>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</si>
  <si>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</si>
  <si>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</si>
  <si>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</si>
  <si>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</si>
  <si>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</si>
  <si>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</si>
  <si>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</si>
  <si>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</si>
  <si>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</si>
  <si>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</si>
  <si>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</si>
  <si>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</si>
  <si>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</si>
  <si>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</si>
  <si>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</si>
  <si>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</si>
  <si>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</si>
  <si>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</si>
  <si>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</si>
  <si>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</si>
  <si>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</si>
  <si>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</si>
  <si>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</si>
  <si>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</si>
  <si>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</si>
  <si>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</si>
  <si>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</si>
  <si>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</si>
  <si>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</si>
  <si>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</si>
  <si>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</si>
  <si>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</si>
  <si>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</si>
  <si>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</si>
  <si>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</si>
  <si>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</si>
  <si>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</si>
  <si>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</si>
  <si>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</si>
  <si>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</si>
  <si>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</si>
  <si>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</si>
  <si>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</si>
  <si>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</si>
  <si>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</si>
  <si>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</si>
  <si>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</si>
  <si>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</si>
  <si>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</si>
  <si>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</si>
  <si>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</si>
  <si>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</si>
  <si>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</si>
  <si>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</si>
  <si>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</si>
  <si>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</si>
  <si>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</si>
  <si>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</si>
  <si>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</si>
  <si>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</si>
  <si>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</si>
  <si>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</si>
  <si>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</si>
  <si>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</si>
  <si>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</si>
  <si>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</si>
  <si>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</si>
  <si>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</si>
  <si>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</si>
  <si>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</si>
  <si>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</si>
  <si>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</si>
  <si>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</si>
  <si>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</si>
  <si>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</si>
  <si>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</si>
  <si>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</si>
  <si>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</si>
  <si>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</si>
  <si>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</si>
  <si>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</si>
  <si>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</si>
  <si>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</si>
  <si>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</si>
  <si>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</si>
  <si>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</si>
  <si>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</si>
  <si>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</si>
  <si>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</si>
  <si>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</si>
  <si>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</si>
  <si>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</si>
  <si>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</si>
  <si>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</si>
  <si>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</si>
  <si>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</si>
  <si>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</si>
  <si>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</si>
  <si>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</si>
  <si>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</si>
  <si>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</si>
  <si>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</si>
  <si>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</si>
  <si>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</si>
  <si>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</si>
  <si>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</si>
  <si>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</si>
  <si>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</si>
  <si>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</si>
  <si>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</si>
  <si>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</si>
  <si>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</si>
  <si>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</si>
  <si>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</si>
  <si>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</si>
  <si>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</si>
  <si>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</si>
  <si>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</si>
  <si>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</si>
  <si>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</si>
  <si>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</si>
  <si>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</si>
  <si>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</si>
  <si>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</si>
  <si>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</si>
  <si>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</si>
  <si>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</si>
  <si>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</si>
  <si>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</si>
  <si>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</si>
  <si>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</si>
  <si>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</si>
  <si>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</si>
  <si>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</si>
  <si>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</si>
  <si>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</si>
  <si>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</si>
  <si>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</si>
  <si>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</si>
  <si>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</si>
  <si>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</si>
  <si>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</si>
  <si>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</si>
  <si>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</si>
  <si>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</si>
  <si>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</si>
  <si>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</si>
  <si>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</si>
  <si>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</si>
  <si>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</si>
  <si>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</si>
  <si>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</si>
  <si>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</si>
  <si>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</si>
  <si>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</si>
  <si>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</si>
  <si>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</si>
  <si>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</si>
  <si>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</si>
  <si>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</si>
  <si>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</si>
  <si>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</si>
  <si>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</si>
  <si>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</si>
  <si>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</si>
  <si>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</si>
  <si>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</si>
  <si>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</si>
  <si>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</si>
  <si>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</si>
  <si>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</si>
  <si>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</si>
  <si>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</si>
  <si>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</si>
  <si>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</si>
  <si>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</si>
  <si>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</si>
  <si>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</si>
  <si>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</si>
  <si>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</si>
  <si>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</si>
  <si>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</si>
  <si>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</si>
  <si>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</si>
  <si>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</si>
  <si>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</si>
  <si>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</si>
  <si>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</si>
  <si>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</si>
  <si>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</si>
  <si>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</si>
  <si>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</si>
  <si>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</si>
  <si>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</si>
  <si>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</si>
  <si>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</si>
  <si>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</si>
  <si>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</si>
  <si>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</si>
  <si>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</si>
  <si>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</si>
  <si>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</si>
  <si>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</si>
  <si>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</si>
  <si>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</si>
  <si>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</si>
  <si>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</si>
  <si>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</si>
  <si>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</si>
  <si>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</si>
  <si>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</si>
  <si>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</si>
  <si>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</si>
  <si>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</si>
  <si>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</si>
  <si>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</si>
  <si>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</si>
  <si>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</si>
  <si>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</si>
  <si>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</si>
  <si>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</si>
  <si>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</si>
  <si>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</si>
  <si>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</si>
  <si>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</si>
  <si>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</si>
  <si>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</si>
  <si>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</si>
  <si>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</si>
  <si>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</si>
  <si>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</si>
  <si>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</si>
  <si>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</si>
  <si>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</si>
  <si>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</si>
  <si>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</si>
  <si>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</si>
  <si>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</si>
  <si>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</si>
  <si>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</si>
  <si>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</si>
  <si>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</si>
  <si>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</si>
  <si>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</si>
  <si>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</si>
  <si>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</si>
  <si>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</si>
  <si>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</si>
  <si>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</si>
  <si>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</si>
  <si>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</si>
  <si>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</si>
  <si>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</si>
  <si>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</si>
  <si>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</si>
  <si>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</si>
  <si>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</si>
  <si>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</si>
  <si>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</si>
  <si>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</si>
  <si>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</si>
  <si>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</si>
  <si>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</si>
  <si>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</si>
  <si>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</si>
  <si>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</si>
  <si>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</si>
  <si>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</si>
  <si>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</si>
  <si>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</si>
  <si>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</si>
  <si>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</si>
  <si>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</si>
  <si>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</si>
  <si>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</si>
  <si>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</si>
  <si>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</si>
  <si>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</si>
  <si>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</si>
  <si>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</si>
  <si>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</si>
  <si>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</si>
  <si>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</si>
  <si>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</si>
  <si>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</si>
  <si>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</si>
  <si>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</si>
  <si>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</si>
  <si>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</si>
  <si>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</si>
  <si>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</si>
  <si>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</si>
  <si>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</si>
  <si>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</si>
  <si>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</si>
  <si>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</si>
  <si>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</si>
  <si>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</si>
  <si>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</si>
  <si>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</si>
  <si>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</si>
  <si>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</si>
  <si>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</si>
  <si>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</si>
  <si>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</si>
  <si>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</si>
  <si>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</si>
  <si>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</si>
  <si>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</si>
  <si>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</si>
  <si>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</si>
  <si>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</si>
  <si>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</si>
  <si>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</si>
  <si>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</si>
  <si>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</si>
  <si>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</si>
  <si>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</si>
  <si>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</si>
  <si>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</si>
  <si>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</si>
  <si>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</si>
  <si>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</si>
  <si>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</si>
  <si>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</si>
  <si>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</si>
  <si>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</si>
  <si>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</si>
  <si>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</si>
  <si>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</si>
  <si>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</si>
  <si>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</si>
  <si>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</si>
  <si>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</si>
  <si>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</si>
  <si>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</si>
  <si>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</si>
  <si>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</si>
  <si>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</si>
  <si>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</si>
  <si>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</si>
  <si>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</si>
  <si>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</si>
  <si>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</si>
  <si>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</si>
  <si>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</si>
  <si>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</si>
  <si>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</si>
  <si>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</si>
  <si>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</si>
  <si>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</si>
  <si>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</si>
  <si>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</si>
  <si>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</si>
  <si>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</si>
  <si>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</si>
  <si>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</si>
  <si>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</si>
  <si>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</si>
  <si>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</si>
  <si>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</si>
  <si>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</si>
  <si>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</si>
  <si>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</si>
  <si>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</si>
  <si>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</si>
  <si>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</si>
  <si>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</si>
  <si>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</si>
  <si>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</si>
  <si>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</si>
  <si>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</si>
  <si>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</si>
  <si>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</si>
  <si>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</si>
  <si>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</si>
  <si>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</si>
  <si>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</si>
  <si>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</si>
  <si>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</si>
  <si>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</si>
  <si>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</si>
  <si>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</si>
  <si>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</si>
  <si>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</si>
  <si>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</si>
  <si>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</si>
  <si>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</si>
  <si>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</si>
  <si>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</si>
  <si>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</si>
  <si>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</si>
  <si>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</si>
  <si>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</si>
  <si>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</si>
  <si>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</si>
  <si>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</si>
  <si>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</si>
  <si>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</si>
  <si>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</si>
  <si>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</si>
  <si>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</si>
  <si>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</si>
  <si>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</si>
  <si>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</si>
  <si>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</si>
  <si>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</si>
  <si>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</si>
  <si>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</si>
  <si>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</si>
  <si>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</si>
  <si>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</si>
  <si>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</si>
  <si>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</si>
  <si>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</si>
  <si>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</si>
  <si>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</si>
  <si>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</si>
  <si>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</si>
  <si>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</si>
  <si>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</si>
  <si>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</si>
  <si>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</si>
  <si>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</si>
  <si>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</si>
  <si>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</si>
  <si>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</si>
  <si>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</si>
  <si>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</si>
  <si>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</si>
  <si>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</si>
  <si>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</si>
  <si>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</si>
  <si>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</si>
  <si>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</si>
  <si>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</si>
  <si>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</si>
  <si>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</si>
  <si>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</si>
  <si>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</si>
  <si>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</si>
  <si>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</si>
  <si>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</si>
  <si>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</si>
  <si>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</si>
  <si>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</si>
  <si>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</si>
  <si>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</si>
  <si>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</si>
  <si>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</si>
  <si>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</si>
  <si>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</si>
  <si>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</si>
  <si>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</si>
  <si>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</si>
  <si>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</si>
  <si>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</si>
  <si>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</si>
  <si>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</si>
  <si>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</si>
  <si>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</si>
  <si>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</si>
  <si>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</si>
  <si>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</si>
  <si>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</si>
  <si>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</si>
  <si>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</si>
  <si>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</si>
  <si>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</si>
  <si>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</si>
  <si>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</si>
  <si>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</si>
  <si>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</si>
  <si>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</si>
  <si>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</si>
  <si>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</si>
  <si>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</si>
  <si>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</si>
  <si>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</si>
  <si>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</si>
  <si>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</si>
  <si>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</si>
  <si>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</si>
  <si>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</si>
  <si>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</si>
  <si>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</si>
  <si>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</si>
  <si>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</si>
  <si>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</si>
  <si>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</si>
  <si>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</si>
  <si>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</si>
  <si>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</si>
  <si>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</si>
  <si>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</si>
  <si>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</si>
  <si>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</si>
  <si>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</si>
  <si>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</si>
  <si>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</si>
  <si>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</si>
  <si>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</si>
  <si>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</si>
  <si>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</si>
  <si>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</si>
  <si>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</si>
  <si>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</si>
  <si>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</si>
  <si>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</si>
  <si>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</si>
  <si>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</si>
  <si>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</si>
  <si>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</si>
  <si>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</si>
  <si>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</si>
  <si>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</si>
  <si>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</si>
  <si>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</si>
  <si>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</si>
  <si>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</si>
  <si>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</si>
  <si>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</si>
  <si>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</si>
  <si>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</si>
  <si>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</si>
  <si>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</si>
  <si>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</si>
  <si>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</si>
  <si>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</si>
  <si>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</si>
  <si>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</si>
  <si>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</si>
  <si>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</si>
  <si>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</si>
  <si>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</si>
  <si>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</si>
  <si>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</si>
  <si>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</si>
  <si>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</si>
  <si>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</si>
  <si>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</si>
  <si>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</si>
  <si>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</si>
  <si>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</si>
  <si>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</si>
  <si>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</si>
  <si>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</si>
  <si>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</si>
  <si>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</si>
  <si>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</si>
  <si>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</si>
  <si>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</si>
  <si>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</si>
  <si>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</si>
  <si>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</si>
  <si>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</si>
  <si>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</si>
  <si>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</si>
  <si>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</si>
  <si>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</si>
  <si>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</si>
  <si>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</si>
  <si>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</si>
  <si>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</si>
  <si>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</si>
  <si>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</si>
  <si>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</si>
  <si>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</si>
  <si>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</si>
  <si>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</si>
  <si>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</si>
  <si>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</si>
  <si>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</si>
  <si>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</si>
  <si>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</si>
  <si>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</si>
  <si>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</si>
  <si>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</si>
  <si>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</si>
  <si>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</si>
  <si>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</si>
  <si>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</si>
  <si>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</si>
  <si>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</si>
  <si>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</si>
  <si>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</si>
  <si>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</si>
  <si>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</si>
  <si>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</si>
  <si>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</si>
  <si>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</si>
  <si>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</si>
  <si>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</si>
  <si>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</si>
  <si>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</si>
  <si>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</si>
  <si>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</si>
  <si>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</si>
  <si>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</si>
  <si>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</si>
  <si>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</si>
  <si>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</si>
  <si>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</si>
  <si>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</si>
  <si>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</si>
  <si>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</si>
  <si>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</si>
  <si>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</si>
  <si>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</si>
  <si>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</si>
  <si>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</si>
  <si>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</si>
  <si>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</si>
  <si>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</si>
  <si>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</si>
  <si>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</si>
  <si>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</si>
  <si>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</si>
  <si>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</si>
  <si>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</si>
  <si>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</si>
  <si>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</si>
  <si>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</si>
  <si>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</si>
  <si>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</si>
  <si>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</si>
  <si>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</si>
  <si>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</si>
  <si>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</si>
  <si>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</si>
  <si>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</si>
  <si>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</si>
  <si>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</si>
  <si>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</si>
  <si>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2021-20-10000724</t>
  </si>
  <si>
    <t>20-181-2019</t>
  </si>
  <si>
    <t>20-377-2018</t>
  </si>
  <si>
    <t>20-347-2017</t>
  </si>
  <si>
    <t>20-659-2017</t>
  </si>
  <si>
    <t xml:space="preserve">20-313-2015 </t>
  </si>
  <si>
    <t>20-216-2016</t>
  </si>
  <si>
    <t xml:space="preserve">20-335-2014 </t>
  </si>
  <si>
    <t>20-422-2014</t>
  </si>
  <si>
    <t>20-300-2014</t>
  </si>
  <si>
    <t>20-511-2012</t>
  </si>
  <si>
    <t>20-230-2012</t>
  </si>
  <si>
    <t>20-385-2012</t>
  </si>
  <si>
    <t>20-230-2010</t>
  </si>
  <si>
    <t>20-292-2009</t>
  </si>
  <si>
    <t>20-029-2008</t>
  </si>
  <si>
    <t>20-0390-2007</t>
  </si>
  <si>
    <t>20-0029-2006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</si>
  <si>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</si>
  <si>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20-123-2020</t>
  </si>
  <si>
    <t>EDWIN TONCEL BEDOYA</t>
  </si>
  <si>
    <t>CALLE 5 NO. 5-11 BARRIO CENTRO</t>
  </si>
  <si>
    <t>3165589985</t>
  </si>
  <si>
    <t>DIAG. NO. 9 No. 6-47 BARRIO BELLO HORIZONTE</t>
  </si>
  <si>
    <t>hogarinfantillajagua@gmail.com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</si>
</sst>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 zoomScale="85" zoomScaleNormal="85" zoomScaleSheetLayoutView="40" zoomScalePageLayoutView="40" workbookViewId="0">
      <selection activeCell="I208" sqref="I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8" t="s">
        <v>2676</v>
      </c>
      <c r="D15" s="35"/>
      <c r="E15" s="35"/>
      <c r="F15" s="5"/>
      <c r="G15" s="32" t="s">
        <v>1168</v>
      </c>
      <c r="H15" s="103" t="s">
        <v>459</v>
      </c>
      <c r="I15" s="32" t="s">
        <v>2624</v>
      </c>
      <c r="J15" s="108" t="s">
        <v>2626</v>
      </c>
      <c r="L15" s="216" t="s">
        <v>8</v>
      </c>
      <c r="M15" s="216"/>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892301365</v>
      </c>
      <c r="C20" s="5"/>
      <c r="D20" s="73"/>
      <c r="E20" s="5"/>
      <c r="F20" s="5"/>
      <c r="G20" s="5"/>
      <c r="H20" s="235"/>
      <c r="I20" s="141" t="s">
        <v>459</v>
      </c>
      <c r="J20" s="142" t="s">
        <v>475</v>
      </c>
      <c r="K20" s="143">
        <v>1803033057</v>
      </c>
      <c r="L20" s="144">
        <v>44197</v>
      </c>
      <c r="M20" s="144">
        <v>44561</v>
      </c>
      <c r="N20" s="127">
        <f>+(M20-L20)/30</f>
        <v>12.133333333333333</v>
      </c>
      <c r="O20" s="130"/>
      <c r="U20" s="126"/>
      <c r="V20" s="105">
        <f ca="1">NOW()</f>
        <v>44193.835446759258</v>
      </c>
      <c r="W20" s="105">
        <f ca="1">NOW()</f>
        <v>44193.835446759258</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ASOCIACIÓN DE PADRES DE FAMILIA DEL HOGAR INFANTIL LA JAGUA DE IBIRICO</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2694</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5" t="s">
        <v>2664</v>
      </c>
      <c r="C48" s="110" t="s">
        <v>31</v>
      </c>
      <c r="D48" s="114" t="s">
        <v>2677</v>
      </c>
      <c r="E48" s="137">
        <v>43480</v>
      </c>
      <c r="F48" s="137">
        <v>43738</v>
      </c>
      <c r="G48" s="152">
        <f>IF(AND(E48&lt;&gt;"",F48&lt;&gt;""),((F48-E48)/30),"")</f>
        <v>8.6</v>
      </c>
      <c r="H48" s="115" t="s">
        <v>2694</v>
      </c>
      <c r="I48" s="114" t="s">
        <v>459</v>
      </c>
      <c r="J48" s="114" t="s">
        <v>475</v>
      </c>
      <c r="K48" s="116">
        <v>694485091</v>
      </c>
      <c r="L48" s="111" t="s">
        <v>1148</v>
      </c>
      <c r="M48" s="112">
        <v>1</v>
      </c>
      <c r="N48" s="111" t="s">
        <v>27</v>
      </c>
      <c r="O48" s="111" t="s">
        <v>26</v>
      </c>
      <c r="P48" s="78"/>
    </row>
    <row r="49" spans="1:16" s="6" customFormat="1" ht="24.75" customHeight="1" x14ac:dyDescent="0.25">
      <c r="A49" s="135">
        <v>2</v>
      </c>
      <c r="B49" s="115" t="s">
        <v>2664</v>
      </c>
      <c r="C49" s="117" t="s">
        <v>31</v>
      </c>
      <c r="D49" s="114" t="s">
        <v>2677</v>
      </c>
      <c r="E49" s="137">
        <v>43739</v>
      </c>
      <c r="F49" s="137">
        <v>43814</v>
      </c>
      <c r="G49" s="152">
        <f t="shared" ref="G49:G50" si="2">IF(AND(E49&lt;&gt;"",F49&lt;&gt;""),((F49-E49)/30),"")</f>
        <v>2.5</v>
      </c>
      <c r="H49" s="115" t="s">
        <v>2694</v>
      </c>
      <c r="I49" s="114" t="s">
        <v>459</v>
      </c>
      <c r="J49" s="114" t="s">
        <v>475</v>
      </c>
      <c r="K49" s="116">
        <v>217558980</v>
      </c>
      <c r="L49" s="117" t="s">
        <v>1148</v>
      </c>
      <c r="M49" s="112">
        <v>1</v>
      </c>
      <c r="N49" s="117" t="s">
        <v>27</v>
      </c>
      <c r="O49" s="117" t="s">
        <v>26</v>
      </c>
      <c r="P49" s="78"/>
    </row>
    <row r="50" spans="1:16" s="6" customFormat="1" ht="24.75" customHeight="1" x14ac:dyDescent="0.25">
      <c r="A50" s="135">
        <v>3</v>
      </c>
      <c r="B50" s="115" t="s">
        <v>2664</v>
      </c>
      <c r="C50" s="117" t="s">
        <v>31</v>
      </c>
      <c r="D50" s="114" t="s">
        <v>2678</v>
      </c>
      <c r="E50" s="137">
        <v>43397</v>
      </c>
      <c r="F50" s="137">
        <v>43560</v>
      </c>
      <c r="G50" s="152">
        <f t="shared" si="2"/>
        <v>5.4333333333333336</v>
      </c>
      <c r="H50" s="115" t="s">
        <v>2694</v>
      </c>
      <c r="I50" s="114" t="s">
        <v>459</v>
      </c>
      <c r="J50" s="114" t="s">
        <v>475</v>
      </c>
      <c r="K50" s="116">
        <v>36111672</v>
      </c>
      <c r="L50" s="117" t="s">
        <v>1148</v>
      </c>
      <c r="M50" s="112">
        <v>1</v>
      </c>
      <c r="N50" s="117" t="s">
        <v>27</v>
      </c>
      <c r="O50" s="117" t="s">
        <v>26</v>
      </c>
      <c r="P50" s="78"/>
    </row>
    <row r="51" spans="1:16" s="6" customFormat="1" ht="24.75" customHeight="1" outlineLevel="1" x14ac:dyDescent="0.25">
      <c r="A51" s="135">
        <v>4</v>
      </c>
      <c r="B51" s="115" t="s">
        <v>2664</v>
      </c>
      <c r="C51" s="117" t="s">
        <v>31</v>
      </c>
      <c r="D51" s="114" t="s">
        <v>2679</v>
      </c>
      <c r="E51" s="137">
        <v>43067</v>
      </c>
      <c r="F51" s="137">
        <v>43404</v>
      </c>
      <c r="G51" s="152">
        <f t="shared" ref="G51:G107" si="3">IF(AND(E51&lt;&gt;"",F51&lt;&gt;""),((F51-E51)/30),"")</f>
        <v>11.233333333333333</v>
      </c>
      <c r="H51" s="115" t="s">
        <v>2694</v>
      </c>
      <c r="I51" s="114" t="s">
        <v>459</v>
      </c>
      <c r="J51" s="114" t="s">
        <v>475</v>
      </c>
      <c r="K51" s="116">
        <v>568141009</v>
      </c>
      <c r="L51" s="117" t="s">
        <v>1148</v>
      </c>
      <c r="M51" s="112">
        <v>1</v>
      </c>
      <c r="N51" s="117" t="s">
        <v>27</v>
      </c>
      <c r="O51" s="117" t="s">
        <v>26</v>
      </c>
      <c r="P51" s="78"/>
    </row>
    <row r="52" spans="1:16" s="7" customFormat="1" ht="24.75" customHeight="1" outlineLevel="1" x14ac:dyDescent="0.25">
      <c r="A52" s="136">
        <v>5</v>
      </c>
      <c r="B52" s="115" t="s">
        <v>2664</v>
      </c>
      <c r="C52" s="117" t="s">
        <v>31</v>
      </c>
      <c r="D52" s="114" t="s">
        <v>2680</v>
      </c>
      <c r="E52" s="137">
        <v>42709</v>
      </c>
      <c r="F52" s="137">
        <v>43084</v>
      </c>
      <c r="G52" s="152">
        <f t="shared" si="3"/>
        <v>12.5</v>
      </c>
      <c r="H52" s="115" t="s">
        <v>2694</v>
      </c>
      <c r="I52" s="114" t="s">
        <v>459</v>
      </c>
      <c r="J52" s="114" t="s">
        <v>475</v>
      </c>
      <c r="K52" s="116">
        <v>846008419</v>
      </c>
      <c r="L52" s="117" t="s">
        <v>1148</v>
      </c>
      <c r="M52" s="112">
        <v>1</v>
      </c>
      <c r="N52" s="117" t="s">
        <v>27</v>
      </c>
      <c r="O52" s="117" t="s">
        <v>26</v>
      </c>
      <c r="P52" s="79"/>
    </row>
    <row r="53" spans="1:16" s="7" customFormat="1" ht="24.75" customHeight="1" outlineLevel="1" x14ac:dyDescent="0.25">
      <c r="A53" s="136">
        <v>6</v>
      </c>
      <c r="B53" s="115" t="s">
        <v>2664</v>
      </c>
      <c r="C53" s="117" t="s">
        <v>31</v>
      </c>
      <c r="D53" s="114" t="s">
        <v>2681</v>
      </c>
      <c r="E53" s="137">
        <v>42285</v>
      </c>
      <c r="F53" s="137">
        <v>42369</v>
      </c>
      <c r="G53" s="152">
        <f t="shared" si="3"/>
        <v>2.8</v>
      </c>
      <c r="H53" s="115" t="s">
        <v>2694</v>
      </c>
      <c r="I53" s="114" t="s">
        <v>459</v>
      </c>
      <c r="J53" s="114" t="s">
        <v>475</v>
      </c>
      <c r="K53" s="116">
        <v>182889800</v>
      </c>
      <c r="L53" s="117" t="s">
        <v>1148</v>
      </c>
      <c r="M53" s="112">
        <v>1</v>
      </c>
      <c r="N53" s="117" t="s">
        <v>27</v>
      </c>
      <c r="O53" s="117" t="s">
        <v>26</v>
      </c>
      <c r="P53" s="79"/>
    </row>
    <row r="54" spans="1:16" s="7" customFormat="1" ht="24.75" customHeight="1" outlineLevel="1" x14ac:dyDescent="0.25">
      <c r="A54" s="136">
        <v>7</v>
      </c>
      <c r="B54" s="115" t="s">
        <v>2664</v>
      </c>
      <c r="C54" s="117" t="s">
        <v>31</v>
      </c>
      <c r="D54" s="114" t="s">
        <v>2682</v>
      </c>
      <c r="E54" s="137">
        <v>42401</v>
      </c>
      <c r="F54" s="137">
        <v>42674</v>
      </c>
      <c r="G54" s="152">
        <f t="shared" si="3"/>
        <v>9.1</v>
      </c>
      <c r="H54" s="115" t="s">
        <v>2694</v>
      </c>
      <c r="I54" s="114" t="s">
        <v>459</v>
      </c>
      <c r="J54" s="114" t="s">
        <v>475</v>
      </c>
      <c r="K54" s="116">
        <v>842737872</v>
      </c>
      <c r="L54" s="117" t="s">
        <v>1148</v>
      </c>
      <c r="M54" s="112">
        <v>1</v>
      </c>
      <c r="N54" s="117" t="s">
        <v>27</v>
      </c>
      <c r="O54" s="117" t="s">
        <v>26</v>
      </c>
      <c r="P54" s="79"/>
    </row>
    <row r="55" spans="1:16" s="7" customFormat="1" ht="24.75" customHeight="1" outlineLevel="1" x14ac:dyDescent="0.25">
      <c r="A55" s="136">
        <v>8</v>
      </c>
      <c r="B55" s="115" t="s">
        <v>2664</v>
      </c>
      <c r="C55" s="117" t="s">
        <v>31</v>
      </c>
      <c r="D55" s="114" t="s">
        <v>2683</v>
      </c>
      <c r="E55" s="137">
        <v>41941</v>
      </c>
      <c r="F55" s="137">
        <v>42004</v>
      </c>
      <c r="G55" s="152">
        <f t="shared" si="3"/>
        <v>2.1</v>
      </c>
      <c r="H55" s="115" t="s">
        <v>2694</v>
      </c>
      <c r="I55" s="114" t="s">
        <v>459</v>
      </c>
      <c r="J55" s="114" t="s">
        <v>475</v>
      </c>
      <c r="K55" s="116">
        <v>41432825</v>
      </c>
      <c r="L55" s="117" t="s">
        <v>1148</v>
      </c>
      <c r="M55" s="112">
        <v>1</v>
      </c>
      <c r="N55" s="117" t="s">
        <v>27</v>
      </c>
      <c r="O55" s="117" t="s">
        <v>26</v>
      </c>
      <c r="P55" s="79"/>
    </row>
    <row r="56" spans="1:16" s="7" customFormat="1" ht="24.75" customHeight="1" outlineLevel="1" x14ac:dyDescent="0.25">
      <c r="A56" s="136">
        <v>9</v>
      </c>
      <c r="B56" s="115" t="s">
        <v>2664</v>
      </c>
      <c r="C56" s="117" t="s">
        <v>31</v>
      </c>
      <c r="D56" s="114" t="s">
        <v>2684</v>
      </c>
      <c r="E56" s="137">
        <v>41988</v>
      </c>
      <c r="F56" s="137">
        <v>42004</v>
      </c>
      <c r="G56" s="152">
        <f t="shared" si="3"/>
        <v>0.53333333333333333</v>
      </c>
      <c r="H56" s="115" t="s">
        <v>2694</v>
      </c>
      <c r="I56" s="114" t="s">
        <v>459</v>
      </c>
      <c r="J56" s="114" t="s">
        <v>475</v>
      </c>
      <c r="K56" s="116">
        <v>320786150</v>
      </c>
      <c r="L56" s="117" t="s">
        <v>1148</v>
      </c>
      <c r="M56" s="112">
        <v>1</v>
      </c>
      <c r="N56" s="117" t="s">
        <v>27</v>
      </c>
      <c r="O56" s="117" t="s">
        <v>26</v>
      </c>
      <c r="P56" s="79"/>
    </row>
    <row r="57" spans="1:16" s="7" customFormat="1" ht="24.75" customHeight="1" outlineLevel="1" x14ac:dyDescent="0.25">
      <c r="A57" s="136">
        <v>10</v>
      </c>
      <c r="B57" s="115" t="s">
        <v>2664</v>
      </c>
      <c r="C57" s="117" t="s">
        <v>31</v>
      </c>
      <c r="D57" s="114" t="s">
        <v>2685</v>
      </c>
      <c r="E57" s="137">
        <v>41837</v>
      </c>
      <c r="F57" s="137">
        <v>41943</v>
      </c>
      <c r="G57" s="152">
        <f t="shared" si="3"/>
        <v>3.5333333333333332</v>
      </c>
      <c r="H57" s="115" t="s">
        <v>2694</v>
      </c>
      <c r="I57" s="114" t="s">
        <v>459</v>
      </c>
      <c r="J57" s="114" t="s">
        <v>475</v>
      </c>
      <c r="K57" s="113">
        <v>266969736</v>
      </c>
      <c r="L57" s="117" t="s">
        <v>1148</v>
      </c>
      <c r="M57" s="112">
        <v>1</v>
      </c>
      <c r="N57" s="117" t="s">
        <v>27</v>
      </c>
      <c r="O57" s="117" t="s">
        <v>26</v>
      </c>
      <c r="P57" s="79"/>
    </row>
    <row r="58" spans="1:16" s="7" customFormat="1" ht="24.75" customHeight="1" outlineLevel="1" x14ac:dyDescent="0.25">
      <c r="A58" s="136">
        <v>11</v>
      </c>
      <c r="B58" s="115" t="s">
        <v>2664</v>
      </c>
      <c r="C58" s="117" t="s">
        <v>31</v>
      </c>
      <c r="D58" s="114" t="s">
        <v>2686</v>
      </c>
      <c r="E58" s="137">
        <v>41257</v>
      </c>
      <c r="F58" s="137">
        <v>41851</v>
      </c>
      <c r="G58" s="152">
        <f t="shared" si="3"/>
        <v>19.8</v>
      </c>
      <c r="H58" s="115" t="s">
        <v>2694</v>
      </c>
      <c r="I58" s="114" t="s">
        <v>459</v>
      </c>
      <c r="J58" s="114" t="s">
        <v>475</v>
      </c>
      <c r="K58" s="113">
        <v>382664631</v>
      </c>
      <c r="L58" s="117" t="s">
        <v>1148</v>
      </c>
      <c r="M58" s="112">
        <v>1</v>
      </c>
      <c r="N58" s="117" t="s">
        <v>27</v>
      </c>
      <c r="O58" s="117" t="s">
        <v>26</v>
      </c>
      <c r="P58" s="79"/>
    </row>
    <row r="59" spans="1:16" s="7" customFormat="1" ht="24.75" customHeight="1" outlineLevel="1" x14ac:dyDescent="0.25">
      <c r="A59" s="136">
        <v>12</v>
      </c>
      <c r="B59" s="115" t="s">
        <v>2664</v>
      </c>
      <c r="C59" s="117" t="s">
        <v>31</v>
      </c>
      <c r="D59" s="114" t="s">
        <v>2687</v>
      </c>
      <c r="E59" s="137">
        <v>40910</v>
      </c>
      <c r="F59" s="137">
        <v>41090</v>
      </c>
      <c r="G59" s="152">
        <f t="shared" si="3"/>
        <v>6</v>
      </c>
      <c r="H59" s="115" t="s">
        <v>2694</v>
      </c>
      <c r="I59" s="114" t="s">
        <v>459</v>
      </c>
      <c r="J59" s="114" t="s">
        <v>475</v>
      </c>
      <c r="K59" s="113">
        <v>63545860</v>
      </c>
      <c r="L59" s="117" t="s">
        <v>1148</v>
      </c>
      <c r="M59" s="112">
        <v>1</v>
      </c>
      <c r="N59" s="117" t="s">
        <v>27</v>
      </c>
      <c r="O59" s="117" t="s">
        <v>26</v>
      </c>
      <c r="P59" s="79"/>
    </row>
    <row r="60" spans="1:16" s="7" customFormat="1" ht="24.75" customHeight="1" outlineLevel="1" x14ac:dyDescent="0.25">
      <c r="A60" s="136">
        <v>13</v>
      </c>
      <c r="B60" s="115" t="s">
        <v>2664</v>
      </c>
      <c r="C60" s="117" t="s">
        <v>31</v>
      </c>
      <c r="D60" s="114" t="s">
        <v>2688</v>
      </c>
      <c r="E60" s="137">
        <v>41085</v>
      </c>
      <c r="F60" s="137">
        <v>41274</v>
      </c>
      <c r="G60" s="152">
        <f t="shared" si="3"/>
        <v>6.3</v>
      </c>
      <c r="H60" s="115" t="s">
        <v>2694</v>
      </c>
      <c r="I60" s="114" t="s">
        <v>459</v>
      </c>
      <c r="J60" s="114" t="s">
        <v>475</v>
      </c>
      <c r="K60" s="116">
        <v>83152236</v>
      </c>
      <c r="L60" s="117" t="s">
        <v>1148</v>
      </c>
      <c r="M60" s="112">
        <v>1</v>
      </c>
      <c r="N60" s="117" t="s">
        <v>27</v>
      </c>
      <c r="O60" s="117" t="s">
        <v>26</v>
      </c>
      <c r="P60" s="79"/>
    </row>
    <row r="61" spans="1:16" s="7" customFormat="1" ht="24.75" customHeight="1" outlineLevel="1" x14ac:dyDescent="0.25">
      <c r="A61" s="136">
        <v>14</v>
      </c>
      <c r="B61" s="115" t="s">
        <v>2664</v>
      </c>
      <c r="C61" s="117" t="s">
        <v>31</v>
      </c>
      <c r="D61" s="114" t="s">
        <v>2689</v>
      </c>
      <c r="E61" s="137">
        <v>40182</v>
      </c>
      <c r="F61" s="137">
        <v>40543</v>
      </c>
      <c r="G61" s="152">
        <f t="shared" si="3"/>
        <v>12.033333333333333</v>
      </c>
      <c r="H61" s="115" t="s">
        <v>2694</v>
      </c>
      <c r="I61" s="114" t="s">
        <v>459</v>
      </c>
      <c r="J61" s="114" t="s">
        <v>475</v>
      </c>
      <c r="K61" s="116">
        <v>118331984</v>
      </c>
      <c r="L61" s="117" t="s">
        <v>1148</v>
      </c>
      <c r="M61" s="112">
        <v>1</v>
      </c>
      <c r="N61" s="117" t="s">
        <v>27</v>
      </c>
      <c r="O61" s="117" t="s">
        <v>26</v>
      </c>
      <c r="P61" s="79"/>
    </row>
    <row r="62" spans="1:16" s="7" customFormat="1" ht="24.75" customHeight="1" outlineLevel="1" x14ac:dyDescent="0.25">
      <c r="A62" s="136">
        <v>15</v>
      </c>
      <c r="B62" s="115" t="s">
        <v>2664</v>
      </c>
      <c r="C62" s="117" t="s">
        <v>31</v>
      </c>
      <c r="D62" s="114" t="s">
        <v>2690</v>
      </c>
      <c r="E62" s="137">
        <v>39814</v>
      </c>
      <c r="F62" s="137">
        <v>40178</v>
      </c>
      <c r="G62" s="152">
        <f t="shared" si="3"/>
        <v>12.133333333333333</v>
      </c>
      <c r="H62" s="115" t="s">
        <v>2694</v>
      </c>
      <c r="I62" s="114" t="s">
        <v>459</v>
      </c>
      <c r="J62" s="114" t="s">
        <v>475</v>
      </c>
      <c r="K62" s="116">
        <v>113780754</v>
      </c>
      <c r="L62" s="117" t="s">
        <v>1148</v>
      </c>
      <c r="M62" s="112">
        <v>1</v>
      </c>
      <c r="N62" s="117" t="s">
        <v>27</v>
      </c>
      <c r="O62" s="117" t="s">
        <v>26</v>
      </c>
      <c r="P62" s="79"/>
    </row>
    <row r="63" spans="1:16" s="7" customFormat="1" ht="24.75" customHeight="1" outlineLevel="1" x14ac:dyDescent="0.25">
      <c r="A63" s="136">
        <v>16</v>
      </c>
      <c r="B63" s="115" t="s">
        <v>2664</v>
      </c>
      <c r="C63" s="117" t="s">
        <v>31</v>
      </c>
      <c r="D63" s="114" t="s">
        <v>2691</v>
      </c>
      <c r="E63" s="137">
        <v>39479</v>
      </c>
      <c r="F63" s="137">
        <v>39813</v>
      </c>
      <c r="G63" s="152">
        <f t="shared" si="3"/>
        <v>11.133333333333333</v>
      </c>
      <c r="H63" s="115" t="s">
        <v>2694</v>
      </c>
      <c r="I63" s="114" t="s">
        <v>459</v>
      </c>
      <c r="J63" s="114" t="s">
        <v>475</v>
      </c>
      <c r="K63" s="116">
        <v>108606572</v>
      </c>
      <c r="L63" s="117" t="s">
        <v>1148</v>
      </c>
      <c r="M63" s="112">
        <v>1</v>
      </c>
      <c r="N63" s="117" t="s">
        <v>27</v>
      </c>
      <c r="O63" s="117" t="s">
        <v>26</v>
      </c>
      <c r="P63" s="79"/>
    </row>
    <row r="64" spans="1:16" s="7" customFormat="1" ht="24.75" customHeight="1" outlineLevel="1" x14ac:dyDescent="0.25">
      <c r="A64" s="136">
        <v>17</v>
      </c>
      <c r="B64" s="115" t="s">
        <v>2664</v>
      </c>
      <c r="C64" s="117" t="s">
        <v>31</v>
      </c>
      <c r="D64" s="114" t="s">
        <v>2692</v>
      </c>
      <c r="E64" s="137">
        <v>39234</v>
      </c>
      <c r="F64" s="137">
        <v>39447</v>
      </c>
      <c r="G64" s="152">
        <f t="shared" si="3"/>
        <v>7.1</v>
      </c>
      <c r="H64" s="115" t="s">
        <v>2694</v>
      </c>
      <c r="I64" s="114" t="s">
        <v>459</v>
      </c>
      <c r="J64" s="114" t="s">
        <v>475</v>
      </c>
      <c r="K64" s="116">
        <v>58078916</v>
      </c>
      <c r="L64" s="117" t="s">
        <v>1148</v>
      </c>
      <c r="M64" s="112">
        <v>1</v>
      </c>
      <c r="N64" s="117" t="s">
        <v>27</v>
      </c>
      <c r="O64" s="117" t="s">
        <v>26</v>
      </c>
      <c r="P64" s="79"/>
    </row>
    <row r="65" spans="1:16" s="7" customFormat="1" ht="24.75" customHeight="1" outlineLevel="1" x14ac:dyDescent="0.25">
      <c r="A65" s="136">
        <v>18</v>
      </c>
      <c r="B65" s="115" t="s">
        <v>2664</v>
      </c>
      <c r="C65" s="117" t="s">
        <v>31</v>
      </c>
      <c r="D65" s="114" t="s">
        <v>2693</v>
      </c>
      <c r="E65" s="137">
        <v>38722</v>
      </c>
      <c r="F65" s="137">
        <v>39082</v>
      </c>
      <c r="G65" s="152">
        <f t="shared" si="3"/>
        <v>12</v>
      </c>
      <c r="H65" s="115" t="s">
        <v>2694</v>
      </c>
      <c r="I65" s="114" t="s">
        <v>459</v>
      </c>
      <c r="J65" s="114" t="s">
        <v>475</v>
      </c>
      <c r="K65" s="116">
        <v>92214792</v>
      </c>
      <c r="L65" s="117" t="s">
        <v>1148</v>
      </c>
      <c r="M65" s="112">
        <v>1</v>
      </c>
      <c r="N65" s="117" t="s">
        <v>27</v>
      </c>
      <c r="O65" s="117" t="s">
        <v>26</v>
      </c>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5"/>
      <c r="C91" s="117"/>
      <c r="D91" s="114"/>
      <c r="E91" s="137"/>
      <c r="F91" s="137"/>
      <c r="G91" s="152" t="str">
        <f t="shared" si="3"/>
        <v/>
      </c>
      <c r="H91" s="115"/>
      <c r="I91" s="114"/>
      <c r="J91" s="114"/>
      <c r="K91" s="116"/>
      <c r="L91" s="117"/>
      <c r="M91" s="112"/>
      <c r="N91" s="117"/>
      <c r="O91" s="117"/>
      <c r="P91" s="79"/>
    </row>
    <row r="92" spans="1:16" s="7" customFormat="1" ht="24.75" customHeight="1" outlineLevel="1" x14ac:dyDescent="0.25">
      <c r="A92" s="135">
        <v>45</v>
      </c>
      <c r="B92" s="115"/>
      <c r="C92" s="117"/>
      <c r="D92" s="114"/>
      <c r="E92" s="137"/>
      <c r="F92" s="137"/>
      <c r="G92" s="152" t="str">
        <f t="shared" si="3"/>
        <v/>
      </c>
      <c r="H92" s="115"/>
      <c r="I92" s="114"/>
      <c r="J92" s="114"/>
      <c r="K92" s="116"/>
      <c r="L92" s="117"/>
      <c r="M92" s="112"/>
      <c r="N92" s="117"/>
      <c r="O92" s="117"/>
      <c r="P92" s="79"/>
    </row>
    <row r="93" spans="1:16" s="7" customFormat="1" ht="24.75" customHeight="1" outlineLevel="1" x14ac:dyDescent="0.25">
      <c r="A93" s="135">
        <v>46</v>
      </c>
      <c r="B93" s="115"/>
      <c r="C93" s="117"/>
      <c r="D93" s="114"/>
      <c r="E93" s="137"/>
      <c r="F93" s="137"/>
      <c r="G93" s="152" t="str">
        <f t="shared" si="3"/>
        <v/>
      </c>
      <c r="H93" s="115"/>
      <c r="I93" s="114"/>
      <c r="J93" s="114"/>
      <c r="K93" s="116"/>
      <c r="L93" s="117"/>
      <c r="M93" s="112"/>
      <c r="N93" s="117"/>
      <c r="O93" s="117"/>
      <c r="P93" s="79"/>
    </row>
    <row r="94" spans="1:16" s="7" customFormat="1" ht="24.75" customHeight="1" outlineLevel="1" x14ac:dyDescent="0.25">
      <c r="A94" s="135">
        <v>47</v>
      </c>
      <c r="B94" s="115"/>
      <c r="C94" s="117"/>
      <c r="D94" s="114"/>
      <c r="E94" s="137"/>
      <c r="F94" s="137"/>
      <c r="G94" s="152" t="str">
        <f t="shared" si="3"/>
        <v/>
      </c>
      <c r="H94" s="115"/>
      <c r="I94" s="114"/>
      <c r="J94" s="114"/>
      <c r="K94" s="116"/>
      <c r="L94" s="117"/>
      <c r="M94" s="112"/>
      <c r="N94" s="117"/>
      <c r="O94" s="117"/>
      <c r="P94" s="79"/>
    </row>
    <row r="95" spans="1:16" s="7" customFormat="1" ht="24.75" customHeight="1" outlineLevel="1" x14ac:dyDescent="0.25">
      <c r="A95" s="136">
        <v>48</v>
      </c>
      <c r="B95" s="115"/>
      <c r="C95" s="117"/>
      <c r="D95" s="114"/>
      <c r="E95" s="137"/>
      <c r="F95" s="137"/>
      <c r="G95" s="152" t="str">
        <f t="shared" si="3"/>
        <v/>
      </c>
      <c r="H95" s="115"/>
      <c r="I95" s="114"/>
      <c r="J95" s="114"/>
      <c r="K95" s="116"/>
      <c r="L95" s="117"/>
      <c r="M95" s="112"/>
      <c r="N95" s="117"/>
      <c r="O95" s="117"/>
      <c r="P95" s="79"/>
    </row>
    <row r="96" spans="1:16" s="7" customFormat="1" ht="24.75" customHeight="1" outlineLevel="1" x14ac:dyDescent="0.25">
      <c r="A96" s="136">
        <v>49</v>
      </c>
      <c r="B96" s="115"/>
      <c r="C96" s="117"/>
      <c r="D96" s="114"/>
      <c r="E96" s="137"/>
      <c r="F96" s="137"/>
      <c r="G96" s="152" t="str">
        <f t="shared" si="3"/>
        <v/>
      </c>
      <c r="H96" s="115"/>
      <c r="I96" s="114"/>
      <c r="J96" s="114"/>
      <c r="K96" s="116"/>
      <c r="L96" s="117"/>
      <c r="M96" s="112"/>
      <c r="N96" s="117"/>
      <c r="O96" s="117"/>
      <c r="P96" s="79"/>
    </row>
    <row r="97" spans="1:16" s="7" customFormat="1" ht="24.75" customHeight="1" outlineLevel="1" x14ac:dyDescent="0.25">
      <c r="A97" s="136">
        <v>50</v>
      </c>
      <c r="B97" s="115"/>
      <c r="C97" s="117"/>
      <c r="D97" s="114"/>
      <c r="E97" s="137"/>
      <c r="F97" s="137"/>
      <c r="G97" s="152" t="str">
        <f t="shared" si="3"/>
        <v/>
      </c>
      <c r="H97" s="115"/>
      <c r="I97" s="114"/>
      <c r="J97" s="114"/>
      <c r="K97" s="116"/>
      <c r="L97" s="117"/>
      <c r="M97" s="112"/>
      <c r="N97" s="117"/>
      <c r="O97" s="117"/>
      <c r="P97" s="79"/>
    </row>
    <row r="98" spans="1:16" s="7" customFormat="1" ht="24.75" customHeight="1" outlineLevel="1" x14ac:dyDescent="0.25">
      <c r="A98" s="136">
        <v>51</v>
      </c>
      <c r="B98" s="115"/>
      <c r="C98" s="117"/>
      <c r="D98" s="114"/>
      <c r="E98" s="137"/>
      <c r="F98" s="137"/>
      <c r="G98" s="152" t="str">
        <f t="shared" si="3"/>
        <v/>
      </c>
      <c r="H98" s="115"/>
      <c r="I98" s="114"/>
      <c r="J98" s="114"/>
      <c r="K98" s="116"/>
      <c r="L98" s="117"/>
      <c r="M98" s="112"/>
      <c r="N98" s="117"/>
      <c r="O98" s="117"/>
      <c r="P98" s="79"/>
    </row>
    <row r="99" spans="1:16" s="7" customFormat="1" ht="24.75" customHeight="1" outlineLevel="1" x14ac:dyDescent="0.25">
      <c r="A99" s="136">
        <v>52</v>
      </c>
      <c r="B99" s="115"/>
      <c r="C99" s="117"/>
      <c r="D99" s="114"/>
      <c r="E99" s="137"/>
      <c r="F99" s="137"/>
      <c r="G99" s="152" t="str">
        <f t="shared" si="3"/>
        <v/>
      </c>
      <c r="H99" s="115"/>
      <c r="I99" s="114"/>
      <c r="J99" s="114"/>
      <c r="K99" s="116"/>
      <c r="L99" s="117"/>
      <c r="M99" s="112"/>
      <c r="N99" s="117"/>
      <c r="O99" s="117"/>
      <c r="P99" s="79"/>
    </row>
    <row r="100" spans="1:16" s="7" customFormat="1" ht="24.75" customHeight="1" outlineLevel="1" x14ac:dyDescent="0.25">
      <c r="A100" s="136">
        <v>53</v>
      </c>
      <c r="B100" s="115"/>
      <c r="C100" s="117"/>
      <c r="D100" s="114"/>
      <c r="E100" s="137"/>
      <c r="F100" s="137"/>
      <c r="G100" s="152" t="str">
        <f t="shared" si="3"/>
        <v/>
      </c>
      <c r="H100" s="115"/>
      <c r="I100" s="114"/>
      <c r="J100" s="114"/>
      <c r="K100" s="116"/>
      <c r="L100" s="117"/>
      <c r="M100" s="112"/>
      <c r="N100" s="117"/>
      <c r="O100" s="117"/>
      <c r="P100" s="79"/>
    </row>
    <row r="101" spans="1:16" s="7" customFormat="1" ht="24.75" customHeight="1" outlineLevel="1" x14ac:dyDescent="0.25">
      <c r="A101" s="136">
        <v>54</v>
      </c>
      <c r="B101" s="115"/>
      <c r="C101" s="117"/>
      <c r="D101" s="114"/>
      <c r="E101" s="137"/>
      <c r="F101" s="137"/>
      <c r="G101" s="152" t="str">
        <f t="shared" si="3"/>
        <v/>
      </c>
      <c r="H101" s="115"/>
      <c r="I101" s="114"/>
      <c r="J101" s="114"/>
      <c r="K101" s="116"/>
      <c r="L101" s="117"/>
      <c r="M101" s="112"/>
      <c r="N101" s="117"/>
      <c r="O101" s="117"/>
      <c r="P101" s="79"/>
    </row>
    <row r="102" spans="1:16" s="7" customFormat="1" ht="24.75" customHeight="1" outlineLevel="1" x14ac:dyDescent="0.25">
      <c r="A102" s="136">
        <v>55</v>
      </c>
      <c r="B102" s="115"/>
      <c r="C102" s="117"/>
      <c r="D102" s="114"/>
      <c r="E102" s="137"/>
      <c r="F102" s="137"/>
      <c r="G102" s="152" t="str">
        <f t="shared" si="3"/>
        <v/>
      </c>
      <c r="H102" s="115"/>
      <c r="I102" s="114"/>
      <c r="J102" s="114"/>
      <c r="K102" s="116"/>
      <c r="L102" s="117"/>
      <c r="M102" s="112"/>
      <c r="N102" s="117"/>
      <c r="O102" s="117"/>
      <c r="P102" s="79"/>
    </row>
    <row r="103" spans="1:16" s="7" customFormat="1" ht="24.75" customHeight="1" outlineLevel="1" x14ac:dyDescent="0.25">
      <c r="A103" s="136">
        <v>56</v>
      </c>
      <c r="B103" s="115"/>
      <c r="C103" s="117"/>
      <c r="D103" s="114"/>
      <c r="E103" s="137"/>
      <c r="F103" s="137"/>
      <c r="G103" s="152" t="str">
        <f t="shared" si="3"/>
        <v/>
      </c>
      <c r="H103" s="115"/>
      <c r="I103" s="114"/>
      <c r="J103" s="114"/>
      <c r="K103" s="116"/>
      <c r="L103" s="117"/>
      <c r="M103" s="112"/>
      <c r="N103" s="117"/>
      <c r="O103" s="117"/>
      <c r="P103" s="79"/>
    </row>
    <row r="104" spans="1:16" s="7" customFormat="1" ht="24.75" customHeight="1" outlineLevel="1" x14ac:dyDescent="0.25">
      <c r="A104" s="136">
        <v>57</v>
      </c>
      <c r="B104" s="115"/>
      <c r="C104" s="117"/>
      <c r="D104" s="114"/>
      <c r="E104" s="137"/>
      <c r="F104" s="137"/>
      <c r="G104" s="152" t="str">
        <f t="shared" si="3"/>
        <v/>
      </c>
      <c r="H104" s="115"/>
      <c r="I104" s="114"/>
      <c r="J104" s="114"/>
      <c r="K104" s="116"/>
      <c r="L104" s="117"/>
      <c r="M104" s="112"/>
      <c r="N104" s="117"/>
      <c r="O104" s="117"/>
      <c r="P104" s="79"/>
    </row>
    <row r="105" spans="1:16" s="7" customFormat="1" ht="24.75" customHeight="1" outlineLevel="1" x14ac:dyDescent="0.25">
      <c r="A105" s="136">
        <v>58</v>
      </c>
      <c r="B105" s="115"/>
      <c r="C105" s="117"/>
      <c r="D105" s="114"/>
      <c r="E105" s="137"/>
      <c r="F105" s="137"/>
      <c r="G105" s="152" t="str">
        <f t="shared" si="3"/>
        <v/>
      </c>
      <c r="H105" s="115"/>
      <c r="I105" s="114"/>
      <c r="J105" s="114"/>
      <c r="K105" s="116"/>
      <c r="L105" s="117"/>
      <c r="M105" s="112"/>
      <c r="N105" s="117"/>
      <c r="O105" s="117"/>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2664</v>
      </c>
      <c r="C114" s="155" t="s">
        <v>31</v>
      </c>
      <c r="D114" s="114" t="s">
        <v>2695</v>
      </c>
      <c r="E114" s="137">
        <v>43890</v>
      </c>
      <c r="F114" s="137">
        <v>44165</v>
      </c>
      <c r="G114" s="152">
        <f>IF(AND(E114&lt;&gt;"",F114&lt;&gt;""),((F114-E114)/30),"")</f>
        <v>9.1666666666666661</v>
      </c>
      <c r="H114" s="115" t="s">
        <v>2694</v>
      </c>
      <c r="I114" s="114" t="s">
        <v>459</v>
      </c>
      <c r="J114" s="114" t="s">
        <v>475</v>
      </c>
      <c r="K114" s="116">
        <v>928589469</v>
      </c>
      <c r="L114" s="100">
        <f>+IF(AND(K114&gt;0,O114="Ejecución"),(K114/877802)*Tabla28[[#This Row],[% participación]],IF(AND(K114&gt;0,O114&lt;&gt;"Ejecución"),"-",""))</f>
        <v>1057.8575453234328</v>
      </c>
      <c r="M114" s="117" t="s">
        <v>1148</v>
      </c>
      <c r="N114" s="165">
        <v>1</v>
      </c>
      <c r="O114" s="154" t="s">
        <v>1150</v>
      </c>
      <c r="P114" s="78"/>
    </row>
    <row r="115" spans="1:16" s="6" customFormat="1" ht="24.75" customHeight="1" x14ac:dyDescent="0.25">
      <c r="A115" s="135">
        <v>2</v>
      </c>
      <c r="B115" s="153" t="s">
        <v>2664</v>
      </c>
      <c r="C115" s="155" t="s">
        <v>31</v>
      </c>
      <c r="D115" s="114" t="s">
        <v>2695</v>
      </c>
      <c r="E115" s="137">
        <v>44166</v>
      </c>
      <c r="F115" s="137">
        <v>44196</v>
      </c>
      <c r="G115" s="152">
        <f t="shared" ref="G115:G116" si="4">IF(AND(E115&lt;&gt;"",F115&lt;&gt;""),((F115-E115)/30),"")</f>
        <v>1</v>
      </c>
      <c r="H115" s="115" t="s">
        <v>2694</v>
      </c>
      <c r="I115" s="114" t="s">
        <v>459</v>
      </c>
      <c r="J115" s="114" t="s">
        <v>475</v>
      </c>
      <c r="K115" s="68">
        <v>96482046</v>
      </c>
      <c r="L115" s="100">
        <f>+IF(AND(K115&gt;0,O115="Ejecución"),(K115/877802)*Tabla28[[#This Row],[% participación]],IF(AND(K115&gt;0,O115&lt;&gt;"Ejecución"),"-",""))</f>
        <v>109.91322188830739</v>
      </c>
      <c r="M115" s="65" t="s">
        <v>1148</v>
      </c>
      <c r="N115" s="165">
        <v>1</v>
      </c>
      <c r="O115" s="154" t="s">
        <v>1150</v>
      </c>
      <c r="P115" s="78"/>
    </row>
    <row r="116" spans="1:16" s="6" customFormat="1" ht="24.75" customHeight="1" x14ac:dyDescent="0.25">
      <c r="A116" s="135">
        <v>3</v>
      </c>
      <c r="B116" s="153" t="s">
        <v>2664</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2664</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2664</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2664</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2664</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2664</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2664</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2664</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2664</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2664</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2664</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2664</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2664</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2664</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2664</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2664</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2664</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2664</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2664</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2664</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2664</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2664</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2664</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2664</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2664</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2664</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2664</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2664</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2664</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2664</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2664</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2664</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2664</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2664</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2664</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2664</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2664</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2664</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2664</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2664</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2664</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2664</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2664</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2664</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2664</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2668</v>
      </c>
      <c r="C179" s="183"/>
      <c r="D179" s="183"/>
      <c r="E179" s="163">
        <v>0.02</v>
      </c>
      <c r="F179" s="162">
        <v>0.02</v>
      </c>
      <c r="G179" s="157">
        <f>IF(F179&gt;0,SUM(E179+F179),"")</f>
        <v>0.04</v>
      </c>
      <c r="H179" s="5"/>
      <c r="I179" s="183" t="s">
        <v>2670</v>
      </c>
      <c r="J179" s="183"/>
      <c r="K179" s="183"/>
      <c r="L179" s="183"/>
      <c r="M179" s="164"/>
      <c r="O179" s="8"/>
      <c r="Q179" s="19"/>
      <c r="R179" s="151" t="str">
        <f>IF(M179&gt;0,SUM(L179+M179),"")</f>
        <v/>
      </c>
      <c r="T179" s="19"/>
      <c r="U179" s="229" t="s">
        <v>1166</v>
      </c>
      <c r="V179" s="229"/>
      <c r="W179" s="229"/>
      <c r="X179" s="24">
        <v>0.02</v>
      </c>
      <c r="Y179" s="156"/>
      <c r="Z179" s="157" t="str">
        <f>IF(Y179&gt;0,SUM(E181+Y179),"")</f>
        <v/>
      </c>
      <c r="AA179" s="19"/>
      <c r="AB179" s="19"/>
    </row>
    <row r="180" spans="1:28" ht="23.25" hidden="1" x14ac:dyDescent="0.25">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25" hidden="1" x14ac:dyDescent="0.25">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25" hidden="1" x14ac:dyDescent="0.25">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8">
        <f>+SUM(G179:G182)</f>
        <v>0.04</v>
      </c>
      <c r="D185" s="91" t="s">
        <v>2628</v>
      </c>
      <c r="E185" s="94">
        <f>+(C185*SUM(K20:K35))</f>
        <v>72121322.280000001</v>
      </c>
      <c r="F185" s="92"/>
      <c r="G185" s="93"/>
      <c r="H185" s="88"/>
      <c r="I185" s="90" t="s">
        <v>2627</v>
      </c>
      <c r="J185" s="158">
        <f>+SUM(M179:M183)</f>
        <v>0</v>
      </c>
      <c r="K185" s="228" t="s">
        <v>2628</v>
      </c>
      <c r="L185" s="228"/>
      <c r="M185" s="94">
        <f>+J185*(SUM(K20:K35))</f>
        <v>0</v>
      </c>
      <c r="N185" s="95"/>
      <c r="O185" s="96"/>
    </row>
    <row r="186" spans="1:28" ht="15.75" thickBot="1" x14ac:dyDescent="0.3">
      <c r="A186" s="10"/>
      <c r="B186" s="97"/>
      <c r="C186" s="97"/>
      <c r="D186" s="97"/>
      <c r="E186" s="97"/>
      <c r="F186" s="97"/>
      <c r="G186" s="97"/>
      <c r="H186" s="97"/>
      <c r="I186" s="160"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9">
        <v>30578</v>
      </c>
      <c r="D193" s="5"/>
      <c r="E193" s="118">
        <v>10505</v>
      </c>
      <c r="F193" s="5"/>
      <c r="G193" s="5"/>
      <c r="H193" s="139" t="s">
        <v>2696</v>
      </c>
      <c r="J193" s="5"/>
      <c r="K193" s="119">
        <v>30317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2697</v>
      </c>
      <c r="J211" s="27" t="s">
        <v>2622</v>
      </c>
      <c r="K211" s="140" t="s">
        <v>2699</v>
      </c>
      <c r="L211" s="21"/>
      <c r="M211" s="21"/>
      <c r="N211" s="21"/>
      <c r="O211" s="8"/>
    </row>
    <row r="212" spans="1:15" x14ac:dyDescent="0.25">
      <c r="A212" s="9"/>
      <c r="B212" s="27" t="s">
        <v>2619</v>
      </c>
      <c r="C212" s="139" t="s">
        <v>2696</v>
      </c>
      <c r="D212" s="21"/>
      <c r="G212" s="27" t="s">
        <v>2621</v>
      </c>
      <c r="H212" s="140" t="s">
        <v>2698</v>
      </c>
      <c r="J212" s="27" t="s">
        <v>2623</v>
      </c>
      <c r="K212" s="139"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terms/"/>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Farith Avila</cp:lastModifiedBy>
  <cp:lastPrinted>2020-11-20T15:12:35Z</cp:lastPrinted>
  <dcterms:created xsi:type="dcterms:W3CDTF">2020-10-14T21:57:42Z</dcterms:created>
  <dcterms:modified xsi:type="dcterms:W3CDTF">2020-12-29T01:04:08Z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