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inanciero\Desktop\BE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<sst xmlns="http://schemas.openxmlformats.org/spreadsheetml/2006/main" count="3098" uniqueCount="2698">
  <si>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</si>
  <si>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</si>
  <si>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</si>
  <si>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</si>
  <si>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</si>
  <si>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</si>
  <si>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</si>
  <si>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</si>
  <si>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</si>
  <si>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</si>
  <si>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</si>
  <si>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</si>
  <si>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</si>
  <si>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</si>
  <si>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</si>
  <si>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</si>
  <si>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</si>
  <si>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</si>
  <si>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</si>
  <si>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</si>
  <si>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</si>
  <si>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</si>
  <si>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</si>
  <si>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</si>
  <si>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</si>
  <si>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</si>
  <si>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</si>
  <si>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</si>
  <si>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</si>
  <si>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</si>
  <si>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</si>
  <si>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</si>
  <si>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</si>
  <si>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</si>
  <si>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</si>
  <si>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</si>
  <si>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</si>
  <si>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</si>
  <si>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</si>
  <si>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</si>
  <si>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</si>
  <si>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</si>
  <si>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</si>
  <si>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</si>
  <si>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</si>
  <si>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</si>
  <si>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</si>
  <si>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</si>
  <si>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</si>
  <si>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</si>
  <si>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</si>
  <si>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</si>
  <si>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</si>
  <si>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</si>
  <si>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</si>
  <si>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</si>
  <si>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</si>
  <si>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</si>
  <si>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</si>
  <si>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</si>
  <si>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</si>
  <si>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</si>
  <si>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</si>
  <si>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</si>
  <si>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</si>
  <si>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</si>
  <si>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</si>
  <si>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</si>
  <si>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</si>
  <si>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</si>
  <si>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</si>
  <si>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</si>
  <si>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</si>
  <si>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</si>
  <si>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</si>
  <si>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</si>
  <si>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</si>
  <si>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</si>
  <si>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</si>
  <si>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</si>
  <si>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</si>
  <si>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</si>
  <si>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</si>
  <si>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</si>
  <si>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</si>
  <si>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</si>
  <si>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</si>
  <si>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</si>
  <si>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</si>
  <si>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</si>
  <si>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</si>
  <si>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</si>
  <si>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</si>
  <si>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</si>
  <si>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</si>
  <si>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</si>
  <si>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</si>
  <si>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</si>
  <si>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</si>
  <si>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</si>
  <si>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</si>
  <si>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</si>
  <si>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</si>
  <si>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</si>
  <si>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</si>
  <si>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</si>
  <si>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</si>
  <si>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</si>
  <si>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</si>
  <si>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</si>
  <si>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</si>
  <si>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</si>
  <si>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</si>
  <si>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</si>
  <si>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</si>
  <si>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</si>
  <si>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</si>
  <si>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</si>
  <si>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</si>
  <si>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</si>
  <si>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</si>
  <si>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</si>
  <si>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</si>
  <si>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</si>
  <si>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</si>
  <si>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</si>
  <si>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</si>
  <si>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</si>
  <si>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</si>
  <si>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</si>
  <si>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</si>
  <si>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</si>
  <si>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</si>
  <si>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</si>
  <si>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</si>
  <si>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</si>
  <si>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</si>
  <si>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</si>
  <si>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</si>
  <si>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</si>
  <si>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</si>
  <si>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</si>
  <si>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</si>
  <si>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</si>
  <si>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</si>
  <si>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</si>
  <si>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</si>
  <si>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</si>
  <si>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</si>
  <si>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</si>
  <si>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</si>
  <si>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</si>
  <si>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</si>
  <si>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</si>
  <si>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</si>
  <si>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</si>
  <si>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</si>
  <si>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</si>
  <si>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</si>
  <si>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</si>
  <si>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</si>
  <si>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</si>
  <si>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</si>
  <si>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</si>
  <si>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</si>
  <si>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</si>
  <si>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</si>
  <si>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</si>
  <si>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</si>
  <si>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</si>
  <si>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</si>
  <si>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</si>
  <si>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</si>
  <si>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</si>
  <si>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</si>
  <si>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</si>
  <si>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</si>
  <si>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</si>
  <si>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</si>
  <si>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</si>
  <si>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</si>
  <si>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</si>
  <si>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</si>
  <si>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</si>
  <si>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</si>
  <si>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</si>
  <si>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</si>
  <si>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</si>
  <si>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</si>
  <si>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</si>
  <si>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</si>
  <si>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</si>
  <si>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</si>
  <si>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</si>
  <si>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</si>
  <si>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</si>
  <si>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</si>
  <si>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</si>
  <si>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</si>
  <si>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</si>
  <si>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</si>
  <si>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</si>
  <si>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</si>
  <si>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</si>
  <si>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</si>
  <si>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</si>
  <si>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</si>
  <si>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</si>
  <si>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</si>
  <si>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</si>
  <si>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</si>
  <si>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</si>
  <si>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</si>
  <si>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</si>
  <si>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</si>
  <si>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</si>
  <si>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</si>
  <si>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</si>
  <si>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</si>
  <si>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</si>
  <si>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</si>
  <si>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</si>
  <si>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</si>
  <si>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</si>
  <si>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</si>
  <si>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</si>
  <si>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</si>
  <si>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</si>
  <si>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</si>
  <si>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</si>
  <si>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</si>
  <si>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</si>
  <si>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</si>
  <si>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</si>
  <si>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</si>
  <si>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</si>
  <si>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</si>
  <si>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</si>
  <si>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</si>
  <si>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</si>
  <si>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</si>
  <si>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</si>
  <si>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</si>
  <si>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</si>
  <si>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</si>
  <si>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</si>
  <si>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</si>
  <si>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</si>
  <si>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</si>
  <si>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</si>
  <si>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</si>
  <si>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</si>
  <si>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</si>
  <si>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</si>
  <si>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</si>
  <si>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</si>
  <si>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</si>
  <si>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</si>
  <si>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</si>
  <si>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</si>
  <si>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</si>
  <si>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</si>
  <si>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</si>
  <si>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</si>
  <si>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</si>
  <si>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</si>
  <si>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</si>
  <si>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</si>
  <si>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</si>
  <si>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</si>
  <si>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</si>
  <si>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</si>
  <si>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</si>
  <si>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</si>
  <si>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</si>
  <si>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</si>
  <si>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</si>
  <si>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</si>
  <si>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</si>
  <si>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</si>
  <si>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</si>
  <si>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</si>
  <si>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</si>
  <si>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</si>
  <si>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</si>
  <si>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</si>
  <si>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</si>
  <si>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</si>
  <si>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</si>
  <si>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</si>
  <si>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</si>
  <si>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</si>
  <si>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</si>
  <si>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</si>
  <si>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</si>
  <si>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</si>
  <si>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</si>
  <si>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</si>
  <si>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</si>
  <si>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</si>
  <si>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</si>
  <si>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</si>
  <si>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</si>
  <si>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</si>
  <si>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</si>
  <si>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</si>
  <si>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</si>
  <si>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</si>
  <si>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</si>
  <si>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</si>
  <si>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</si>
  <si>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</si>
  <si>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</si>
  <si>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</si>
  <si>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</si>
  <si>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</si>
  <si>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</si>
  <si>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</si>
  <si>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</si>
  <si>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</si>
  <si>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</si>
  <si>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</si>
  <si>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</si>
  <si>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</si>
  <si>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</si>
  <si>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</si>
  <si>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</si>
  <si>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</si>
  <si>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</si>
  <si>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</si>
  <si>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</si>
  <si>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</si>
  <si>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</si>
  <si>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</si>
  <si>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</si>
  <si>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</si>
  <si>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</si>
  <si>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</si>
  <si>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</si>
  <si>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</si>
  <si>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</si>
  <si>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</si>
  <si>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</si>
  <si>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</si>
  <si>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</si>
  <si>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</si>
  <si>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</si>
  <si>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</si>
  <si>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</si>
  <si>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</si>
  <si>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</si>
  <si>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</si>
  <si>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</si>
  <si>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</si>
  <si>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</si>
  <si>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</si>
  <si>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</si>
  <si>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</si>
  <si>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</si>
  <si>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</si>
  <si>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</si>
  <si>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</si>
  <si>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</si>
  <si>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</si>
  <si>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</si>
  <si>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</si>
  <si>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</si>
  <si>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</si>
  <si>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</si>
  <si>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</si>
  <si>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</si>
  <si>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</si>
  <si>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</si>
  <si>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</si>
  <si>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</si>
  <si>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</si>
  <si>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</si>
  <si>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</si>
  <si>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</si>
  <si>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</si>
  <si>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</si>
  <si>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</si>
  <si>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</si>
  <si>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</si>
  <si>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</si>
  <si>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</si>
  <si>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</si>
  <si>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</si>
  <si>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</si>
  <si>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</si>
  <si>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</si>
  <si>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</si>
  <si>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</si>
  <si>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</si>
  <si>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</si>
  <si>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</si>
  <si>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</si>
  <si>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</si>
  <si>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</si>
  <si>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</si>
  <si>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</si>
  <si>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</si>
  <si>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</si>
  <si>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</si>
  <si>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</si>
  <si>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</si>
  <si>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</si>
  <si>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</si>
  <si>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</si>
  <si>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</si>
  <si>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</si>
  <si>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</si>
  <si>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</si>
  <si>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</si>
  <si>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</si>
  <si>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</si>
  <si>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</si>
  <si>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</si>
  <si>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</si>
  <si>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</si>
  <si>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</si>
  <si>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</si>
  <si>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</si>
  <si>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</si>
  <si>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</si>
  <si>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</si>
  <si>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</si>
  <si>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</si>
  <si>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</si>
  <si>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</si>
  <si>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</si>
  <si>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</si>
  <si>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</si>
  <si>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</si>
  <si>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</si>
  <si>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</si>
  <si>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</si>
  <si>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</si>
  <si>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</si>
  <si>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</si>
  <si>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</si>
  <si>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</si>
  <si>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</si>
  <si>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</si>
  <si>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</si>
  <si>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</si>
  <si>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</si>
  <si>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</si>
  <si>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</si>
  <si>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</si>
  <si>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</si>
  <si>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</si>
  <si>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</si>
  <si>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</si>
  <si>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</si>
  <si>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</si>
  <si>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</si>
  <si>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</si>
  <si>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</si>
  <si>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</si>
  <si>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</si>
  <si>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</si>
  <si>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</si>
  <si>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</si>
  <si>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</si>
  <si>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</si>
  <si>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</si>
  <si>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</si>
  <si>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</si>
  <si>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</si>
  <si>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</si>
  <si>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</si>
  <si>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</si>
  <si>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</si>
  <si>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</si>
  <si>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</si>
  <si>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</si>
  <si>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</si>
  <si>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</si>
  <si>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</si>
  <si>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</si>
  <si>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</si>
  <si>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</si>
  <si>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</si>
  <si>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</si>
  <si>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</si>
  <si>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</si>
  <si>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</si>
  <si>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</si>
  <si>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</si>
  <si>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</si>
  <si>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</si>
  <si>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</si>
  <si>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</si>
  <si>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</si>
  <si>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</si>
  <si>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</si>
  <si>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</si>
  <si>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</si>
  <si>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</si>
  <si>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</si>
  <si>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</si>
  <si>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</si>
  <si>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</si>
  <si>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</si>
  <si>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</si>
  <si>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</si>
  <si>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</si>
  <si>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</si>
  <si>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</si>
  <si>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</si>
  <si>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</si>
  <si>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</si>
  <si>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</si>
  <si>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</si>
  <si>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</si>
  <si>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</si>
  <si>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</si>
  <si>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</si>
  <si>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</si>
  <si>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</si>
  <si>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</si>
  <si>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</si>
  <si>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</si>
  <si>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</si>
  <si>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</si>
  <si>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</si>
  <si>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</si>
  <si>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</si>
  <si>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</si>
  <si>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</si>
  <si>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</si>
  <si>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</si>
  <si>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</si>
  <si>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</si>
  <si>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</si>
  <si>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</si>
  <si>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</si>
  <si>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</si>
  <si>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</si>
  <si>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</si>
  <si>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</si>
  <si>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</si>
  <si>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</si>
  <si>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</si>
  <si>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</si>
  <si>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</si>
  <si>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</si>
  <si>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</si>
  <si>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</si>
  <si>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</si>
  <si>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</si>
  <si>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</si>
  <si>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</si>
  <si>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</si>
  <si>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</si>
  <si>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</si>
  <si>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</si>
  <si>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</si>
  <si>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</si>
  <si>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</si>
  <si>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</si>
  <si>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</si>
  <si>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</si>
  <si>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</si>
  <si>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</si>
  <si>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</si>
  <si>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</si>
  <si>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</si>
  <si>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</si>
  <si>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</si>
  <si>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</si>
  <si>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</si>
  <si>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</si>
  <si>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</si>
  <si>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</si>
  <si>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</si>
  <si>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</si>
  <si>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</si>
  <si>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</si>
  <si>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</si>
  <si>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</si>
  <si>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</si>
  <si>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</si>
  <si>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</si>
  <si>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</si>
  <si>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</si>
  <si>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</si>
  <si>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</si>
  <si>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</si>
  <si>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</si>
  <si>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</si>
  <si>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</si>
  <si>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</si>
  <si>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</si>
  <si>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</si>
  <si>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</si>
  <si>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</si>
  <si>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</si>
  <si>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</si>
  <si>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</si>
  <si>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</si>
  <si>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</si>
  <si>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</si>
  <si>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</si>
  <si>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</si>
  <si>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</si>
  <si>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</si>
  <si>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</si>
  <si>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</si>
  <si>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</si>
  <si>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</si>
  <si>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</si>
  <si>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</si>
  <si>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</si>
  <si>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</si>
  <si>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</si>
  <si>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</si>
  <si>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</si>
  <si>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</si>
  <si>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</si>
  <si>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</si>
  <si>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</si>
  <si>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</si>
  <si>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</si>
  <si>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</si>
  <si>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</si>
  <si>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</si>
  <si>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</si>
  <si>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</si>
  <si>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</si>
  <si>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</si>
  <si>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</si>
  <si>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</si>
  <si>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</si>
  <si>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</si>
  <si>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</si>
  <si>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</si>
  <si>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</si>
  <si>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</si>
  <si>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</si>
  <si>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</si>
  <si>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</si>
  <si>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</si>
  <si>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</si>
  <si>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</si>
  <si>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</si>
  <si>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</si>
  <si>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</si>
  <si>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</si>
  <si>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</si>
  <si>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</si>
  <si>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</si>
  <si>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</si>
  <si>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</si>
  <si>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</si>
  <si>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</si>
  <si>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</si>
  <si>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</si>
  <si>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</si>
  <si>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</si>
  <si>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</si>
  <si>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</si>
  <si>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</si>
  <si>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</si>
  <si>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</si>
  <si>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</si>
  <si>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</si>
  <si>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</si>
  <si>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</si>
  <si>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</si>
  <si>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</si>
  <si>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</si>
  <si>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</si>
  <si>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</si>
  <si>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</si>
  <si>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</si>
  <si>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</si>
  <si>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</si>
  <si>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</si>
  <si>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</si>
  <si>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</si>
  <si>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</si>
  <si>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</si>
  <si>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</si>
  <si>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</si>
  <si>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</si>
  <si>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</si>
  <si>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</si>
  <si>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</si>
  <si>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</si>
  <si>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</si>
  <si>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</si>
  <si>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</si>
  <si>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</si>
  <si>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</si>
  <si>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</si>
  <si>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</si>
  <si>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</si>
  <si>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</si>
  <si>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</si>
  <si>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</si>
  <si>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</si>
  <si>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</si>
  <si>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</si>
  <si>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</si>
  <si>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</si>
  <si>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</si>
  <si>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</si>
  <si>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</si>
  <si>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</si>
  <si>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</si>
  <si>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</si>
  <si>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</si>
  <si>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</si>
  <si>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</si>
  <si>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</si>
  <si>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</si>
  <si>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</si>
  <si>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</si>
  <si>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</si>
  <si>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</si>
  <si>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</si>
  <si>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</si>
  <si>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</si>
  <si>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</si>
  <si>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</si>
  <si>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</si>
  <si>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</si>
  <si>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</si>
  <si>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</si>
  <si>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</si>
  <si>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</si>
  <si>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</si>
  <si>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</si>
  <si>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</si>
  <si>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</si>
  <si>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</si>
  <si>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</si>
  <si>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</si>
  <si>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</si>
  <si>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</si>
  <si>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</si>
  <si>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</si>
  <si>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</si>
  <si>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</si>
  <si>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</si>
  <si>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</si>
  <si>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</si>
  <si>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</si>
  <si>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</si>
  <si>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</si>
  <si>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</si>
  <si>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</si>
  <si>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</si>
  <si>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</si>
  <si>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</si>
  <si>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</si>
  <si>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</si>
  <si>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</si>
  <si>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</si>
  <si>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</si>
  <si>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</si>
  <si>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</si>
  <si>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</si>
  <si>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</si>
  <si>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</si>
  <si>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</si>
  <si>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</si>
  <si>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</si>
  <si>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</si>
  <si>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</si>
  <si>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</si>
  <si>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</si>
  <si>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</si>
  <si>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</si>
  <si>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</si>
  <si>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</si>
  <si>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</si>
  <si>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</si>
  <si>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</si>
  <si>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</si>
  <si>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</si>
  <si>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</si>
  <si>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</si>
  <si>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</si>
  <si>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</si>
  <si>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</si>
  <si>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</si>
  <si>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</si>
  <si>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</si>
  <si>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</si>
  <si>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</si>
  <si>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</si>
  <si>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</si>
  <si>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</si>
  <si>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</si>
  <si>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</si>
  <si>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</si>
  <si>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</si>
  <si>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</si>
  <si>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</si>
  <si>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</si>
  <si>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</si>
  <si>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</si>
  <si>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</si>
  <si>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</si>
  <si>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</si>
  <si>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</si>
  <si>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</si>
  <si>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</si>
  <si>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</si>
  <si>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</si>
  <si>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</si>
  <si>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</si>
  <si>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</si>
  <si>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</si>
  <si>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</si>
  <si>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</si>
  <si>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</si>
  <si>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</si>
  <si>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</si>
  <si>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</si>
  <si>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</si>
  <si>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</si>
  <si>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</si>
  <si>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</si>
  <si>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</si>
  <si>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</si>
  <si>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</si>
  <si>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</si>
  <si>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</si>
  <si>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</si>
  <si>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</si>
  <si>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</si>
  <si>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</si>
  <si>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</si>
  <si>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</si>
  <si>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</si>
  <si>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</si>
  <si>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</si>
  <si>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</si>
  <si>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</si>
  <si>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</si>
  <si>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</si>
  <si>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</si>
  <si>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</si>
  <si>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</si>
  <si>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</si>
  <si>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</si>
  <si>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</si>
  <si>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</si>
  <si>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</si>
  <si>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</si>
  <si>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</si>
  <si>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</si>
  <si>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</si>
  <si>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</si>
  <si>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</si>
  <si>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</si>
  <si>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</si>
  <si>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</si>
  <si>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</si>
  <si>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</si>
  <si>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</si>
  <si>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</si>
  <si>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</si>
  <si>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</si>
  <si>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</si>
  <si>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</si>
  <si>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</si>
  <si>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</si>
  <si>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</si>
  <si>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</si>
  <si>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</si>
  <si>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</si>
  <si>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</si>
  <si>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</si>
  <si>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</si>
  <si>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</si>
  <si>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</si>
  <si>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</si>
  <si>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</si>
  <si>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</si>
  <si>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</si>
  <si>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</si>
  <si>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</si>
  <si>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</si>
  <si>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</si>
  <si>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</si>
  <si>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</si>
  <si>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</si>
  <si>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</si>
  <si>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</si>
  <si>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</si>
  <si>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</si>
  <si>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</si>
  <si>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</si>
  <si>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</si>
  <si>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</si>
  <si>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</si>
  <si>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</si>
  <si>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</si>
  <si>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</si>
  <si>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</si>
  <si>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</si>
  <si>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</si>
  <si>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</si>
  <si>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</si>
  <si>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</si>
  <si>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</si>
  <si>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</si>
  <si>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</si>
  <si>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</si>
  <si>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</si>
  <si>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</si>
  <si>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</si>
  <si>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</si>
  <si>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</si>
  <si>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</si>
  <si>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</si>
  <si>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</si>
  <si>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</si>
  <si>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</si>
  <si>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</si>
  <si>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</si>
  <si>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</si>
  <si>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</si>
  <si>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</si>
  <si>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</si>
  <si>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</si>
  <si>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</si>
  <si>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</si>
  <si>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</si>
  <si>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</si>
  <si>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</si>
  <si>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</si>
  <si>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</si>
  <si>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</si>
  <si>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</si>
  <si>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</si>
  <si>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</si>
  <si>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</si>
  <si>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</si>
  <si>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</si>
  <si>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</si>
  <si>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</si>
  <si>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</si>
  <si>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</si>
  <si>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</si>
  <si>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</si>
  <si>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</si>
  <si>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</si>
  <si>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</si>
  <si>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</si>
  <si>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</si>
  <si>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</si>
  <si>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</si>
  <si>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</si>
  <si>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</si>
  <si>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</si>
  <si>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</si>
  <si>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</si>
  <si>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</si>
  <si>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</si>
  <si>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</si>
  <si>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</si>
  <si>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</si>
  <si>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</si>
  <si>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</si>
  <si>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</si>
  <si>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</si>
  <si>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</si>
  <si>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</si>
  <si>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</si>
  <si>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</si>
  <si>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</si>
  <si>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</si>
  <si>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</si>
  <si>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</si>
  <si>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</si>
  <si>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</si>
  <si>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</si>
  <si>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</si>
  <si>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</si>
  <si>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</si>
  <si>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</si>
  <si>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</si>
  <si>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</si>
  <si>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</si>
  <si>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</si>
  <si>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</si>
  <si>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</si>
  <si>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</si>
  <si>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</si>
  <si>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</si>
  <si>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</si>
  <si>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</si>
  <si>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</si>
  <si>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</si>
  <si>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</si>
  <si>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</si>
  <si>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</si>
  <si>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</si>
  <si>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</si>
  <si>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</si>
  <si>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</si>
  <si>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</si>
  <si>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</si>
  <si>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</si>
  <si>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</si>
  <si>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</si>
  <si>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</si>
  <si>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</si>
  <si>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</si>
  <si>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</si>
  <si>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</si>
  <si>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</si>
  <si>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</si>
  <si>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</si>
  <si>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</si>
  <si>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</si>
  <si>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</si>
  <si>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</si>
  <si>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</si>
  <si>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</si>
  <si>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</si>
  <si>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</si>
  <si>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</si>
  <si>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</si>
  <si>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</si>
  <si>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</si>
  <si>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</si>
  <si>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</si>
  <si>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</si>
  <si>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</si>
  <si>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</si>
  <si>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</si>
  <si>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</si>
  <si>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</si>
  <si>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</si>
  <si>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</si>
  <si>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</si>
  <si>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</si>
  <si>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</si>
  <si>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</si>
  <si>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</si>
  <si>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</si>
  <si>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</si>
  <si>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</si>
  <si>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</si>
  <si>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</si>
  <si>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</si>
  <si>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</si>
  <si>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</si>
  <si>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</si>
  <si>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</si>
  <si>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</si>
  <si>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</si>
  <si>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</si>
  <si>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</si>
  <si>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</si>
  <si>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</si>
  <si>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</si>
  <si>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</si>
  <si>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</si>
  <si>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</si>
  <si>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</si>
  <si>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</si>
  <si>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</si>
  <si>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</si>
  <si>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</si>
  <si>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</si>
  <si>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</si>
  <si>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</si>
  <si>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</si>
  <si>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</si>
  <si>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</si>
  <si>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</si>
  <si>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</si>
  <si>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</si>
  <si>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</si>
  <si>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</si>
  <si>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</si>
  <si>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</si>
  <si>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</si>
  <si>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</si>
  <si>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</si>
  <si>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</si>
  <si>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</si>
  <si>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</si>
  <si>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</si>
  <si>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</si>
  <si>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</si>
  <si>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</si>
  <si>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</si>
  <si>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</si>
  <si>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</si>
  <si>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</si>
  <si>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</si>
  <si>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</si>
  <si>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</si>
  <si>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</si>
  <si>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</si>
  <si>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</si>
  <si>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</si>
  <si>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</si>
  <si>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</si>
  <si>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</si>
  <si>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</si>
  <si>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</si>
  <si>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</si>
  <si>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</si>
  <si>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</si>
  <si>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</si>
  <si>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</si>
  <si>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</si>
  <si>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</si>
  <si>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</si>
  <si>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</si>
  <si>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</si>
  <si>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</si>
  <si>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</si>
  <si>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</si>
  <si>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</si>
  <si>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</si>
  <si>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</si>
  <si>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</si>
  <si>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</si>
  <si>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</si>
  <si>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</si>
  <si>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</si>
  <si>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</si>
  <si>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</si>
  <si>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</si>
  <si>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</si>
  <si>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</si>
  <si>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</si>
  <si>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</si>
  <si>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</si>
  <si>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</si>
  <si>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</si>
  <si>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</si>
  <si>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</si>
  <si>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</si>
  <si>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</si>
  <si>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</si>
  <si>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</si>
  <si>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</si>
  <si>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</si>
  <si>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</si>
  <si>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</si>
  <si>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</si>
  <si>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</si>
  <si>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</si>
  <si>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</si>
  <si>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</si>
  <si>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</si>
  <si>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</si>
  <si>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</si>
  <si>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</si>
  <si>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</si>
  <si>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</si>
  <si>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</si>
  <si>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</si>
  <si>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</si>
  <si>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</si>
  <si>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</si>
  <si>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</si>
  <si>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</si>
  <si>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</si>
  <si>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</si>
  <si>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</si>
  <si>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</si>
  <si>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</si>
  <si>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</si>
  <si>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</si>
  <si>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</si>
  <si>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</si>
  <si>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</si>
  <si>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</si>
  <si>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</si>
  <si>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</si>
  <si>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</si>
  <si>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</si>
  <si>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</si>
  <si>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</si>
  <si>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</si>
  <si>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</si>
  <si>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</si>
  <si>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</si>
  <si>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</si>
  <si>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</si>
  <si>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</si>
  <si>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</si>
  <si>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</si>
  <si>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</si>
  <si>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</si>
  <si>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</si>
  <si>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</si>
  <si>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</si>
  <si>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</si>
  <si>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</si>
  <si>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</si>
  <si>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</si>
  <si>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</si>
  <si>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</si>
  <si>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</si>
  <si>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</si>
  <si>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</si>
  <si>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</si>
  <si>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</si>
  <si>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</si>
  <si>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</si>
  <si>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</si>
  <si>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</si>
  <si>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</si>
  <si>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</si>
  <si>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</si>
  <si>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</si>
  <si>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</si>
  <si>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</si>
  <si>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</si>
  <si>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</si>
  <si>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</si>
  <si>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</si>
  <si>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</si>
  <si>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</si>
  <si>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</si>
  <si>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</si>
  <si>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</si>
  <si>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</si>
  <si>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</si>
  <si>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</si>
  <si>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</si>
  <si>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</si>
  <si>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</si>
  <si>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</si>
  <si>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</si>
  <si>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</si>
  <si>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</si>
  <si>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</si>
  <si>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</si>
  <si>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</si>
  <si>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</si>
  <si>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</si>
  <si>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</si>
  <si>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</si>
  <si>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</si>
  <si>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</si>
  <si>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</si>
  <si>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</si>
  <si>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</si>
  <si>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</si>
  <si>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</si>
  <si>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</si>
  <si>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</si>
  <si>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</si>
  <si>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</si>
  <si>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</si>
  <si>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</si>
  <si>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</si>
  <si>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</si>
  <si>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</si>
  <si>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</si>
  <si>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</si>
  <si>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</si>
  <si>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</si>
  <si>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</si>
  <si>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</si>
  <si>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</si>
  <si>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</si>
  <si>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</si>
  <si>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</si>
  <si>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</si>
  <si>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</si>
  <si>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</si>
  <si>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</si>
  <si>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</si>
  <si>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</si>
  <si>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</si>
  <si>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</si>
  <si>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</si>
  <si>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</si>
  <si>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</si>
  <si>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</si>
  <si>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</si>
  <si>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</si>
  <si>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</si>
  <si>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</si>
  <si>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</si>
  <si>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</si>
  <si>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</si>
  <si>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</si>
  <si>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</si>
  <si>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</si>
  <si>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</si>
  <si>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</si>
  <si>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</si>
  <si>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</si>
  <si>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</si>
  <si>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</si>
  <si>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</si>
  <si>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</si>
  <si>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</si>
  <si>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</si>
  <si>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</si>
  <si>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</si>
  <si>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</si>
  <si>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</si>
  <si>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</si>
  <si>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</si>
  <si>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</si>
  <si>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</si>
  <si>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</si>
  <si>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</si>
  <si>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</si>
  <si>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</si>
  <si>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</si>
  <si>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</si>
  <si>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</si>
  <si>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</si>
  <si>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</si>
  <si>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</si>
  <si>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</si>
  <si>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</si>
  <si>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</si>
  <si>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</si>
  <si>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</si>
  <si>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</si>
  <si>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</si>
  <si>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</si>
  <si>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</si>
  <si>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</si>
  <si>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</si>
  <si>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</si>
  <si>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</si>
  <si>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</si>
  <si>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</si>
  <si>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</si>
  <si>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</si>
  <si>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</si>
  <si>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</si>
  <si>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</si>
  <si>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</si>
  <si>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</si>
  <si>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</si>
  <si>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</si>
  <si>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</si>
  <si>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</si>
  <si>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</si>
  <si>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</si>
  <si>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</si>
  <si>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</si>
  <si>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</si>
  <si>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</si>
  <si>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</si>
  <si>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</si>
  <si>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</si>
  <si>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</si>
  <si>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</si>
  <si>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</si>
  <si>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</si>
  <si>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</si>
  <si>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</si>
  <si>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</si>
  <si>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</si>
  <si>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</si>
  <si>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</si>
  <si>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</si>
  <si>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</si>
  <si>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</si>
  <si>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</si>
  <si>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</si>
  <si>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</si>
  <si>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</si>
  <si>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</si>
  <si>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</si>
  <si>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</si>
  <si>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</si>
  <si>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</si>
  <si>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</si>
  <si>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</si>
  <si>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</si>
  <si>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</si>
  <si>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</si>
  <si>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</si>
  <si>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</si>
  <si>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</si>
  <si>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</si>
  <si>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</si>
  <si>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</si>
  <si>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</si>
  <si>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</si>
  <si>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</si>
  <si>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</si>
  <si>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</si>
  <si>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</si>
  <si>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</si>
  <si>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</si>
  <si>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</si>
  <si>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</si>
  <si>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</si>
  <si>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</si>
  <si>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</si>
  <si>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</si>
  <si>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</si>
  <si>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</si>
  <si>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</si>
  <si>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</si>
  <si>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</si>
  <si>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</si>
  <si>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</si>
  <si>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</si>
  <si>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</si>
  <si>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</si>
  <si>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</si>
  <si>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</si>
  <si>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</si>
  <si>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</si>
  <si>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</si>
  <si>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</si>
  <si>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</si>
  <si>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</si>
  <si>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</si>
  <si>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</si>
  <si>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</si>
  <si>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</si>
  <si>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</si>
  <si>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</si>
  <si>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</si>
  <si>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</si>
  <si>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</si>
  <si>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</si>
  <si>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</si>
  <si>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</si>
  <si>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</si>
  <si>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</si>
  <si>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</si>
  <si>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</si>
  <si>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</si>
  <si>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</si>
  <si>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</si>
  <si>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</si>
  <si>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</si>
  <si>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</si>
  <si>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</si>
  <si>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</si>
  <si>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</si>
  <si>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</si>
  <si>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</si>
  <si>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</si>
  <si>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</si>
  <si>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</si>
  <si>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</si>
  <si>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</si>
  <si>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</si>
  <si>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</si>
  <si>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</si>
  <si>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</si>
  <si>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</si>
  <si>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</si>
  <si>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</si>
  <si>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</si>
  <si>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</si>
  <si>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</si>
  <si>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</si>
  <si>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</si>
  <si>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</si>
  <si>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</si>
  <si>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</si>
  <si>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</si>
  <si>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</si>
  <si>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</si>
  <si>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</si>
  <si>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</si>
  <si>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</si>
  <si>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</si>
  <si>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</si>
  <si>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</si>
  <si>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</si>
  <si>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</si>
  <si>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</si>
  <si>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</si>
  <si>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</si>
  <si>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</si>
  <si>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</si>
  <si>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</si>
  <si>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</si>
  <si>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</si>
  <si>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</si>
  <si>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</si>
  <si>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</si>
  <si>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</si>
  <si>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</si>
  <si>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</si>
  <si>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</si>
  <si>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</si>
  <si>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</si>
  <si>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</si>
  <si>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</si>
  <si>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</si>
  <si>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</si>
  <si>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</si>
  <si>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</si>
  <si>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</si>
  <si>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</si>
  <si>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</si>
  <si>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</si>
  <si>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</si>
  <si>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</si>
  <si>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</si>
  <si>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</si>
  <si>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</si>
  <si>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</si>
  <si>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</si>
  <si>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</si>
  <si>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</si>
  <si>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</si>
  <si>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</si>
  <si>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</si>
  <si>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</si>
  <si>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</si>
  <si>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</si>
  <si>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</si>
  <si>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</si>
  <si>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</si>
  <si>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</si>
  <si>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</si>
  <si>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</si>
  <si>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</si>
  <si>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</si>
  <si>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</si>
  <si>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</si>
  <si>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</si>
  <si>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</si>
  <si>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</si>
  <si>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</si>
  <si>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</si>
  <si>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</si>
  <si>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</si>
  <si>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</si>
  <si>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</si>
  <si>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</si>
  <si>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</si>
  <si>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</si>
  <si>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</si>
  <si>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</si>
  <si>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</si>
  <si>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</si>
  <si>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</si>
  <si>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</si>
  <si>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</si>
  <si>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</si>
  <si>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</si>
  <si>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</si>
  <si>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</si>
  <si>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</si>
  <si>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</si>
  <si>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</si>
  <si>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</si>
  <si>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</si>
  <si>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</si>
  <si>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</si>
  <si>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</si>
  <si>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</si>
  <si>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</si>
  <si>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</si>
  <si>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</si>
  <si>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</si>
  <si>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</si>
  <si>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</si>
  <si>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</si>
  <si>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</si>
  <si>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</si>
  <si>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</si>
  <si>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</si>
  <si>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</si>
  <si>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</si>
  <si>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</si>
  <si>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</si>
  <si>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</si>
  <si>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</si>
  <si>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</si>
  <si>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</si>
  <si>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</si>
  <si>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</si>
  <si>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</si>
  <si>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</si>
  <si>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</si>
  <si>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</si>
  <si>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</si>
  <si>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</si>
  <si>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</si>
  <si>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</si>
  <si>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</si>
  <si>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</si>
  <si>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</si>
  <si>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</si>
  <si>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</si>
  <si>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</si>
  <si>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</si>
  <si>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</si>
  <si>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</si>
  <si>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</si>
  <si>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</si>
  <si>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</si>
  <si>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</si>
  <si>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</si>
  <si>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</si>
  <si>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</si>
  <si>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</si>
  <si>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</si>
  <si>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</si>
  <si>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</si>
  <si>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</si>
  <si>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</si>
  <si>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</si>
  <si>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</si>
  <si>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</si>
  <si>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</si>
  <si>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</si>
  <si>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</si>
  <si>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</si>
  <si>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</si>
  <si>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</si>
  <si>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</si>
  <si>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</si>
  <si>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</si>
  <si>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</si>
  <si>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</si>
  <si>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</si>
  <si>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</si>
  <si>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</si>
  <si>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</si>
  <si>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</si>
  <si>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</si>
  <si>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</si>
  <si>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</si>
  <si>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</si>
  <si>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</si>
  <si>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</si>
  <si>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</si>
  <si>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</si>
  <si>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</si>
  <si>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</si>
  <si>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</si>
  <si>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</si>
  <si>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</si>
  <si>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</si>
  <si>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</si>
  <si>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</si>
  <si>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</si>
  <si>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</si>
  <si>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</si>
  <si>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</si>
  <si>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</si>
  <si>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</si>
  <si>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</si>
  <si>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</si>
  <si>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</si>
  <si>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</si>
  <si>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</si>
  <si>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</si>
  <si>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</si>
  <si>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</si>
  <si>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</si>
  <si>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</si>
  <si>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</si>
  <si>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</si>
  <si>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</si>
  <si>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</si>
  <si>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</si>
  <si>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</si>
  <si>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</si>
  <si>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</si>
  <si>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</si>
  <si>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</si>
  <si>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</si>
  <si>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</si>
  <si>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</si>
  <si>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</si>
  <si>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</si>
  <si>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</si>
  <si>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</si>
  <si>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</si>
  <si>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</si>
  <si>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</si>
  <si>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</si>
  <si>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</si>
  <si>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</si>
  <si>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</si>
  <si>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</si>
  <si>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</si>
  <si>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</si>
  <si>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</si>
  <si>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</si>
  <si>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</si>
  <si>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</si>
  <si>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</si>
  <si>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</si>
  <si>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</si>
  <si>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</si>
  <si>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</si>
  <si>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</si>
  <si>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</si>
  <si>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</si>
  <si>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</si>
  <si>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</si>
  <si>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</si>
  <si>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</si>
  <si>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</si>
  <si>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</si>
  <si>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</si>
  <si>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</si>
  <si>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</si>
  <si>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</si>
  <si>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</si>
  <si>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</si>
  <si>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</si>
  <si>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</si>
  <si>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</si>
  <si>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</si>
  <si>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</si>
  <si>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</si>
  <si>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</si>
  <si>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</si>
  <si>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</si>
  <si>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</si>
  <si>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</si>
  <si>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</si>
  <si>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</si>
  <si>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</si>
  <si>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</si>
  <si>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</si>
  <si>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</si>
  <si>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</si>
  <si>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</si>
  <si>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</si>
  <si>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</si>
  <si>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</si>
  <si>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</si>
  <si>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</si>
  <si>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</si>
  <si>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</si>
  <si>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</si>
  <si>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</si>
  <si>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</si>
  <si>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</si>
  <si>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</si>
  <si>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</si>
  <si>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</si>
  <si>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</si>
  <si>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</si>
  <si>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</si>
  <si>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</si>
  <si>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</si>
  <si>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</si>
  <si>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</si>
  <si>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</si>
  <si>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</si>
  <si>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</si>
  <si>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</si>
  <si>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</si>
  <si>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</si>
  <si>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</si>
  <si>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</si>
  <si>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</si>
  <si>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</si>
  <si>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</si>
  <si>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</si>
  <si>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</si>
  <si>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</si>
  <si>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</si>
  <si>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</si>
  <si>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</si>
  <si>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</si>
  <si>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</si>
  <si>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</si>
  <si>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</si>
  <si>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</si>
  <si>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</si>
  <si>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</si>
  <si>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</si>
  <si>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</si>
  <si>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</si>
  <si>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</si>
  <si>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</si>
  <si>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</si>
  <si>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</si>
  <si>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</si>
  <si>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</si>
  <si>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</si>
  <si>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</si>
  <si>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</si>
  <si>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</si>
  <si>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</si>
  <si>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</si>
  <si>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</si>
  <si>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</si>
  <si>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</si>
  <si>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</si>
  <si>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</si>
  <si>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</si>
  <si>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</si>
  <si>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</si>
  <si>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</si>
  <si>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</si>
  <si>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</si>
  <si>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</si>
  <si>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</si>
  <si>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</si>
  <si>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</si>
  <si>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</si>
  <si>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</si>
  <si>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</si>
  <si>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</si>
  <si>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</si>
  <si>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</si>
  <si>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</si>
  <si>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</si>
  <si>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</si>
  <si>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</si>
  <si>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</si>
  <si>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</si>
  <si>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</si>
  <si>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</si>
  <si>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</si>
  <si>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</si>
  <si>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</si>
  <si>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</si>
  <si>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</si>
  <si>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</si>
  <si>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</si>
  <si>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</si>
  <si>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</si>
  <si>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</si>
  <si>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</si>
  <si>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</si>
  <si>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</si>
  <si>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</si>
  <si>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</si>
  <si>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</si>
  <si>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</si>
  <si>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</si>
  <si>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</si>
  <si>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</si>
  <si>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</si>
  <si>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</si>
  <si>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</si>
  <si>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</si>
  <si>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</si>
  <si>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</si>
  <si>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</si>
  <si>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</si>
  <si>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</si>
  <si>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</si>
  <si>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</si>
  <si>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</si>
  <si>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</si>
  <si>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</si>
  <si>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</si>
  <si>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</si>
  <si>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</si>
  <si>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</si>
  <si>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</si>
  <si>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</si>
  <si>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</si>
  <si>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</si>
  <si>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</si>
  <si>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</si>
  <si>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</si>
  <si>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</si>
  <si>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</si>
  <si>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</si>
  <si>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</si>
  <si>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</si>
  <si>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</si>
  <si>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</si>
  <si>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</si>
  <si>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</si>
  <si>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</si>
  <si>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</si>
  <si>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</si>
  <si>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</si>
  <si>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</si>
  <si>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</si>
  <si>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</si>
  <si>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</si>
  <si>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</si>
  <si>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</si>
  <si>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</si>
  <si>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</si>
  <si>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</si>
  <si>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</si>
  <si>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</si>
  <si>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</si>
  <si>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</si>
  <si>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</si>
  <si>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</si>
  <si>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</si>
  <si>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</si>
  <si>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</si>
  <si>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</si>
  <si>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</si>
  <si>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</si>
  <si>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</si>
  <si>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</si>
  <si>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</si>
  <si>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</si>
  <si>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</si>
  <si>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</si>
  <si>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</si>
  <si>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</si>
  <si>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</si>
  <si>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</si>
  <si>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</si>
  <si>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</si>
  <si>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</si>
  <si>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</si>
  <si>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</si>
  <si>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</si>
  <si>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</si>
  <si>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</si>
  <si>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</si>
  <si>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</si>
  <si>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</si>
  <si>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</si>
  <si>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</si>
  <si>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</si>
  <si>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</si>
  <si>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</si>
  <si>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</si>
  <si>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</si>
  <si>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</si>
  <si>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</si>
  <si>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</si>
  <si>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</si>
  <si>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</si>
  <si>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</si>
  <si>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</si>
  <si>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</si>
  <si>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</si>
  <si>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</si>
  <si>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</si>
  <si>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</si>
  <si>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</si>
  <si>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</si>
  <si>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</si>
  <si>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</si>
  <si>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</si>
  <si>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</si>
  <si>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</si>
  <si>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</si>
  <si>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</si>
  <si>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</si>
  <si>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</si>
  <si>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</si>
  <si>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</si>
  <si>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</si>
  <si>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</si>
  <si>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</si>
  <si>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</si>
  <si>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</si>
  <si>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</si>
  <si>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</si>
  <si>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</si>
  <si>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</si>
  <si>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</si>
  <si>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</si>
  <si>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</si>
  <si>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</si>
  <si>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</si>
  <si>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</si>
  <si>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</si>
  <si>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</si>
  <si>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</si>
  <si>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</si>
  <si>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</si>
  <si>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</si>
  <si>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</si>
  <si>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</si>
  <si>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</si>
  <si>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</si>
  <si>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</si>
  <si>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</si>
  <si>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</si>
  <si>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</si>
  <si>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</si>
  <si>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</si>
  <si>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</si>
  <si>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</si>
  <si>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</si>
  <si>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</si>
  <si>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</si>
  <si>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</si>
  <si>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</si>
  <si>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</si>
  <si>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</si>
  <si>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</si>
  <si>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</si>
  <si>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</si>
  <si>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</si>
  <si>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</si>
  <si>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</si>
  <si>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</si>
  <si>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</si>
  <si>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</si>
  <si>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</si>
  <si>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</si>
  <si>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</si>
  <si>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</si>
  <si>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</si>
  <si>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</si>
  <si>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</si>
  <si>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</si>
  <si>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</si>
  <si>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</si>
  <si>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</si>
  <si>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</si>
  <si>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</si>
  <si>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</si>
  <si>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</si>
  <si>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</si>
  <si>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</si>
  <si>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</si>
  <si>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</si>
  <si>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</si>
  <si>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</si>
  <si>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</si>
  <si>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</si>
  <si>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</si>
  <si>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</si>
  <si>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</si>
  <si>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</si>
  <si>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</si>
  <si>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</si>
  <si>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</si>
  <si>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</si>
  <si>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</si>
  <si>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</si>
  <si>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</si>
  <si>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</si>
  <si>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</si>
  <si>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</si>
  <si>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</si>
  <si>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</si>
  <si>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</si>
  <si>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</si>
  <si>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</si>
  <si>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</si>
  <si>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</si>
  <si>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</si>
  <si>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</si>
  <si>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</si>
  <si>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</si>
  <si>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</si>
  <si>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</si>
  <si>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</si>
  <si>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</si>
  <si>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</si>
  <si>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</si>
  <si>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</si>
  <si>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</si>
  <si>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</si>
  <si>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</si>
  <si>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</si>
  <si>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</si>
  <si>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</si>
  <si>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</si>
  <si>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</si>
  <si>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</si>
  <si>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</si>
  <si>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</si>
  <si>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</si>
  <si>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</si>
  <si>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</si>
  <si>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</si>
  <si>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</si>
  <si>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</si>
  <si>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</si>
  <si>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</si>
  <si>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</si>
  <si>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</si>
  <si>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</si>
  <si>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</si>
  <si>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</si>
  <si>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</si>
  <si>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</si>
  <si>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</si>
  <si>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</si>
  <si>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</si>
  <si>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</si>
  <si>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</si>
  <si>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</si>
  <si>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</si>
  <si>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</si>
  <si>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</si>
  <si>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</si>
  <si>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</si>
  <si>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</si>
  <si>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</si>
  <si>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</si>
  <si>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</si>
  <si>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</si>
  <si>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</si>
  <si>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</si>
  <si>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</si>
  <si>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</si>
  <si>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</si>
  <si>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</si>
  <si>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</si>
  <si>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</si>
  <si>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</si>
  <si>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</si>
  <si>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</si>
  <si>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</si>
  <si>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</si>
  <si>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</si>
  <si>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</si>
  <si>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</si>
  <si>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</si>
  <si>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</si>
  <si>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</si>
  <si>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</si>
  <si>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</si>
  <si>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</si>
  <si>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</si>
  <si>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</si>
  <si>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</si>
  <si>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</si>
  <si>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</si>
  <si>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</si>
  <si>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</si>
  <si>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</si>
  <si>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</si>
  <si>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</si>
  <si>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</si>
  <si>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</si>
  <si>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</si>
  <si>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</si>
  <si>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</si>
  <si>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</si>
  <si>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</si>
  <si>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</si>
  <si>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</si>
  <si>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</si>
  <si>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</si>
  <si>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</si>
  <si>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</si>
  <si>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</si>
  <si>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</si>
  <si>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</si>
  <si>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</si>
  <si>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</si>
  <si>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</si>
  <si>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</si>
  <si>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</si>
  <si>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</si>
  <si>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</si>
  <si>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</si>
  <si>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</si>
  <si>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</si>
  <si>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</si>
  <si>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</si>
  <si>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</si>
  <si>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</si>
  <si>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</si>
  <si>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</si>
  <si>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</si>
  <si>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</si>
  <si>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</si>
  <si>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</si>
  <si>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</si>
  <si>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</si>
  <si>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</si>
  <si>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</si>
  <si>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</si>
  <si>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</si>
  <si>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</si>
  <si>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</si>
  <si>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</si>
  <si>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</si>
  <si>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</si>
  <si>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</si>
  <si>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</si>
  <si>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</si>
  <si>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</si>
  <si>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</si>
  <si>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</si>
  <si>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</si>
  <si>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</si>
  <si>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</si>
  <si>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</si>
  <si>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</si>
  <si>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</si>
  <si>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</si>
  <si>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</si>
  <si>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</si>
  <si>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</si>
  <si>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</si>
  <si>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</si>
  <si>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</si>
  <si>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</si>
  <si>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</si>
  <si>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</si>
  <si>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</si>
  <si>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</si>
  <si>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</si>
  <si>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</si>
  <si>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</si>
  <si>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</si>
  <si>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</si>
  <si>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</si>
  <si>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</si>
  <si>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</si>
  <si>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</si>
  <si>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</si>
  <si>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</si>
  <si>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</si>
  <si>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</si>
  <si>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</si>
  <si>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</si>
  <si>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</si>
  <si>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</si>
  <si>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</si>
  <si>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</si>
  <si>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</si>
  <si>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</si>
  <si>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</si>
  <si>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</si>
  <si>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</si>
  <si>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</si>
  <si>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</si>
  <si>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</si>
  <si>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</si>
  <si>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</si>
  <si>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</si>
  <si>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</si>
  <si>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</si>
  <si>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</si>
  <si>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</si>
  <si>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</si>
  <si>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</si>
  <si>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</si>
  <si>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</si>
  <si>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</si>
  <si>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</si>
  <si>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</si>
  <si>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</si>
  <si>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</si>
  <si>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</si>
  <si>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</si>
  <si>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</si>
  <si>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</si>
  <si>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</si>
  <si>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</si>
  <si>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</si>
  <si>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</si>
  <si>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</si>
  <si>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</si>
  <si>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</si>
  <si>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</si>
  <si>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</si>
  <si>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</si>
  <si>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</si>
  <si>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</si>
  <si>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</si>
  <si>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</si>
  <si>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</si>
  <si>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</si>
  <si>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</si>
  <si>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</si>
  <si>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</si>
  <si>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</si>
  <si>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</si>
  <si>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</si>
  <si>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</si>
  <si>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</si>
  <si>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</si>
  <si>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</si>
  <si>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</si>
  <si>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</si>
  <si>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</si>
  <si>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</si>
  <si>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</si>
  <si>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</si>
  <si>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</si>
  <si>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</si>
  <si>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</si>
  <si>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</si>
  <si>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</si>
  <si>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</si>
  <si>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</si>
  <si>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</si>
  <si>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</si>
  <si>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</si>
  <si>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</si>
  <si>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</si>
  <si>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</si>
  <si>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</si>
  <si>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</si>
  <si>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</si>
  <si>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</si>
  <si>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</si>
  <si>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</si>
  <si>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</si>
  <si>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</si>
  <si>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</si>
  <si>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</si>
  <si>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</si>
  <si>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</si>
  <si>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</si>
  <si>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</si>
  <si>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</si>
  <si>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</si>
  <si>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</si>
  <si>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</si>
  <si>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</si>
  <si>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</si>
  <si>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</si>
  <si>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</si>
  <si>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</si>
  <si>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</si>
  <si>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</si>
  <si>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</si>
  <si>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</si>
  <si>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</si>
  <si>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</si>
  <si>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</si>
  <si>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</si>
  <si>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</si>
  <si>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</si>
  <si>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</si>
  <si>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</si>
  <si>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</si>
  <si>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</si>
  <si>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</si>
  <si>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</si>
  <si>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</si>
  <si>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</si>
  <si>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</si>
  <si>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</si>
  <si>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</si>
  <si>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</si>
  <si>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</si>
  <si>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</si>
  <si>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</si>
  <si>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</si>
  <si>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</si>
  <si>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</si>
  <si>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</si>
  <si>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</si>
  <si>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</si>
  <si>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</si>
  <si>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</si>
  <si>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</si>
  <si>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</si>
  <si>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</si>
  <si>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</si>
  <si>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</si>
  <si>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</si>
  <si>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</si>
  <si>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</si>
  <si>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</si>
  <si>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</si>
  <si>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</si>
  <si>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</si>
  <si>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</si>
  <si>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</si>
  <si>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</si>
  <si>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</si>
  <si>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</si>
  <si>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</si>
  <si>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</si>
  <si>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</si>
  <si>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</si>
  <si>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</si>
  <si>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</si>
  <si>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</si>
  <si>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</si>
  <si>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</si>
  <si>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</si>
  <si>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</si>
  <si>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</si>
  <si>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</si>
  <si>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</si>
  <si>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</si>
  <si>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</si>
  <si>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</si>
  <si>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</si>
  <si>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</si>
  <si>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</si>
  <si>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</si>
  <si>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</si>
  <si>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</si>
  <si>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</si>
  <si>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</si>
  <si>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</si>
  <si>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</si>
  <si>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</si>
  <si>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</si>
  <si>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</si>
  <si>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</si>
  <si>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</si>
  <si>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</si>
  <si>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</si>
  <si>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</si>
  <si>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</si>
  <si>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</si>
  <si>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</si>
  <si>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</si>
  <si>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</si>
  <si>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</si>
  <si>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</si>
  <si>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</si>
  <si>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</si>
  <si>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</si>
  <si>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</si>
  <si>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</si>
  <si>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</si>
  <si>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</si>
  <si>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</si>
  <si>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</si>
  <si>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</si>
  <si>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</si>
  <si>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</si>
  <si>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</si>
  <si>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</si>
  <si>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</si>
  <si>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</si>
  <si>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</si>
  <si>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</si>
  <si>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</si>
  <si>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</si>
  <si>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</si>
  <si>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</si>
  <si>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</si>
  <si>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</si>
  <si>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</si>
  <si>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</si>
  <si>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</si>
  <si>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</si>
  <si>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</si>
  <si>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</si>
  <si>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</si>
  <si>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</si>
  <si>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</si>
  <si>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</si>
  <si>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</si>
  <si>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</si>
  <si>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</si>
  <si>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</si>
  <si>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</si>
  <si>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</si>
  <si>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</si>
  <si>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</si>
  <si>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</si>
  <si>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</si>
  <si>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</si>
  <si>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</si>
  <si>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</si>
  <si>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</si>
  <si>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</si>
  <si>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</si>
  <si>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</si>
  <si>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</si>
  <si>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</si>
  <si>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</si>
  <si>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</si>
  <si>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</si>
  <si>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</si>
  <si>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</si>
  <si>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</si>
  <si>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</si>
  <si>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</si>
  <si>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</si>
  <si>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</si>
  <si>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</si>
  <si>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</si>
  <si>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</si>
  <si>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</si>
  <si>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</si>
  <si>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</si>
  <si>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</si>
  <si>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</si>
  <si>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</si>
  <si>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</si>
  <si>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</si>
  <si>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</si>
  <si>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</si>
  <si>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</si>
  <si>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</si>
  <si>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</si>
  <si>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</si>
  <si>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</si>
  <si>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</si>
  <si>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</si>
  <si>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</si>
  <si>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</si>
  <si>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</si>
  <si>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</si>
  <si>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</si>
  <si>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</si>
  <si>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</si>
  <si>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</si>
  <si>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</si>
  <si>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</si>
  <si>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</si>
  <si>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</si>
  <si>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</si>
  <si>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</si>
  <si>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</si>
  <si>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</si>
  <si>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</si>
  <si>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</si>
  <si>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</si>
  <si>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</si>
  <si>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</si>
  <si>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</si>
  <si>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</si>
  <si>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</si>
  <si>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</si>
  <si>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</si>
  <si>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</si>
  <si>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</si>
  <si>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</si>
  <si>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</si>
  <si>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</si>
  <si>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</si>
  <si>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</si>
  <si>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</si>
  <si>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</si>
  <si>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</si>
  <si>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</si>
  <si>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</si>
  <si>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</si>
  <si>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</si>
  <si>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</si>
  <si>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</si>
  <si>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</si>
  <si>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</si>
  <si>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</si>
  <si>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</si>
  <si>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</si>
  <si>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</si>
  <si>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</si>
  <si>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</si>
  <si>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</si>
  <si>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</si>
  <si>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</si>
  <si>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</si>
  <si>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</si>
  <si>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</si>
  <si>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</si>
  <si>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</si>
  <si>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</si>
  <si>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</si>
  <si>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</si>
  <si>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</si>
  <si>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</si>
  <si>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</si>
  <si>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</si>
  <si>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</si>
  <si>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</si>
  <si>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</si>
  <si>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</si>
  <si>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</si>
  <si>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</si>
  <si>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</si>
  <si>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</si>
  <si>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</si>
  <si>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</si>
  <si>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</si>
  <si>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</si>
  <si>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</si>
  <si>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</si>
  <si>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</si>
  <si>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</si>
  <si>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</si>
  <si>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</si>
  <si>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</si>
  <si>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</si>
  <si>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</si>
  <si>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</si>
  <si>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</si>
  <si>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</si>
  <si>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</si>
  <si>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</si>
  <si>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</si>
  <si>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</si>
  <si>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</si>
  <si>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</si>
  <si>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</si>
  <si>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</si>
  <si>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</si>
  <si>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</si>
  <si>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</si>
  <si>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</si>
  <si>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</si>
  <si>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</si>
  <si>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</si>
  <si>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</si>
  <si>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</si>
  <si>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</si>
  <si>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</si>
  <si>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</si>
  <si>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</si>
  <si>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</si>
  <si>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</si>
  <si>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</si>
  <si>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</si>
  <si>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</si>
  <si>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</si>
  <si>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</si>
  <si>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</si>
  <si>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</si>
  <si>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</si>
  <si>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</si>
  <si>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</si>
  <si>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</si>
  <si>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</si>
  <si>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</si>
  <si>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</si>
  <si>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</si>
  <si>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</si>
  <si>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</si>
  <si>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</si>
  <si>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</si>
  <si>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</si>
  <si>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</si>
  <si>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</si>
  <si>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</si>
  <si>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</si>
  <si>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</si>
  <si>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</si>
  <si>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</si>
  <si>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</si>
  <si>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</si>
  <si>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</si>
  <si>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</si>
  <si>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</si>
  <si>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</si>
  <si>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</si>
  <si>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</si>
  <si>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</si>
  <si>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</si>
  <si>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</si>
  <si>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</si>
  <si>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</si>
  <si>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</si>
  <si>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</si>
  <si>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</si>
  <si>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</si>
  <si>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</si>
  <si>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</si>
  <si>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</si>
  <si>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</si>
  <si>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</si>
  <si>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</si>
  <si>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</si>
  <si>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</si>
  <si>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</si>
  <si>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</si>
  <si>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</si>
  <si>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</si>
  <si>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</si>
  <si>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</si>
  <si>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</si>
  <si>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</si>
  <si>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</si>
  <si>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</si>
  <si>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</si>
  <si>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</si>
  <si>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</si>
  <si>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</si>
  <si>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2021-19-19001972020</t>
  </si>
  <si>
    <t xml:space="preserve">Prestar los servicios de educacion inicial en el marco de la atención integral en Hogares Infantiles-H.I-,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 </t>
  </si>
  <si>
    <t>ICBF - CAUCA</t>
  </si>
  <si>
    <t>19001972020</t>
  </si>
  <si>
    <t>19001932019</t>
  </si>
  <si>
    <t>19003262019</t>
  </si>
  <si>
    <t>Prestar el Servicio de Educacion inicial en el marco de la atencion integral a niñas y niños menores de 5 años o hasta su ingreso al grado de transición, de conformidad con el manual oporativo de la modalidad y las directrices establecidas por el ICBF, en armonia con la politica de estado para el desarrollo integral de la primera infancia " De Cero a Siempre", en el servicio de Hogares infantiles</t>
  </si>
  <si>
    <t>19262017475</t>
  </si>
  <si>
    <t>19262016149</t>
  </si>
  <si>
    <t>19262016639</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</si>
  <si>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 las directrices, parámetros y estándares por el ICBF, en el marco de la estrategia de ATENCION INTEGRAL “ DE CERO A SIEMPRE”.</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</si>
  <si>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integral de “Cero a siempre” así como regular las relaciones entre las partes derivadas de la entrega de aportes del ICBF a la entidad administradora de servicio, para que este asuma con su personal y bajo su exclusiva responsabilidad dicha atención. </t>
  </si>
  <si>
    <t>MARIA LUCERO CANO ALVAREZ</t>
  </si>
  <si>
    <t>CARRERA 21 N° 22 - 01 BARRIO LA ESPERANZA PUERTO TEJADA CAUCA</t>
  </si>
  <si>
    <t>032 8282165</t>
  </si>
  <si>
    <t xml:space="preserve">CARRERA 21 N° 22 -01 </t>
  </si>
  <si>
    <t>hogarinfantilamoryalegria@hotmail.com</t>
  </si>
  <si>
    <t>19262015099</t>
  </si>
  <si>
    <t>Atender a la primera infancia en el marco de las estrategias de "Cero a Siempre", de conformidad con las direcrices, lineamientos y parametros establecidos por el ICBF, así como regular las relaciones entre las partes derivados de la entrega de aportes del ICBF  a la Entidad Administradora Del Servicio, para que este asuma con su personal y bojo su exclusiva responsabilidad dicha atención</t>
  </si>
  <si>
    <t>19262012476</t>
  </si>
  <si>
    <t>19262012103</t>
  </si>
  <si>
    <t>Brindar atención integral a niños y niñas entre los seis (6)  meses y menores de los cinco años (5) de edad, con vulnerabilidad economica y social, prioritariamente a quienes por razones de trabajo de sus padres o adulto responsable de su cuidado pernacecen solos temporalmente y a los hijos de familias en Situacion de Desplazamiento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</si>
</sst>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8" xfId="0" applyNumberFormat="1" applyFill="1" applyBorder="1" applyAlignment="1" applyProtection="1">
      <alignment horizontal="center" vertical="center" wrapText="1"/>
      <protection locked="0"/>
    </xf>
    <xf numFmtId="49" fontId="0" fillId="3" borderId="8" xfId="0" applyNumberFormat="1" applyFill="1" applyBorder="1" applyAlignment="1" applyProtection="1">
      <alignment horizontal="center" vertical="center" wrapText="1"/>
      <protection locked="0"/>
    </xf>
    <xf numFmtId="49" fontId="0" fillId="3" borderId="8" xfId="0" applyNumberForma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6" zoomScale="85" zoomScaleNormal="85" zoomScaleSheetLayoutView="40" zoomScalePageLayoutView="40" workbookViewId="0">
      <selection activeCell="D55" sqref="D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5" t="str">
        <f>HYPERLINK("#MI_Oferente_Singular!A114","CAPACIDAD RESIDUAL")</f>
        <v>CAPACIDAD RESIDUAL</v>
      </c>
      <c r="F8" s="186"/>
      <c r="G8" s="187"/>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5" t="str">
        <f>HYPERLINK("#MI_Oferente_Singular!A162","TALENTO HUMANO")</f>
        <v>TALENTO HUMANO</v>
      </c>
      <c r="F9" s="186"/>
      <c r="G9" s="187"/>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5" t="str">
        <f>HYPERLINK("#MI_Oferente_Singular!F162","INFRAESTRUCTURA")</f>
        <v>INFRAESTRUCTURA</v>
      </c>
      <c r="F10" s="186"/>
      <c r="G10" s="187"/>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421</v>
      </c>
      <c r="I15" s="32" t="s">
        <v>2624</v>
      </c>
      <c r="J15" s="108" t="s">
        <v>2626</v>
      </c>
      <c r="L15" s="211" t="s">
        <v>8</v>
      </c>
      <c r="M15" s="211"/>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9" t="s">
        <v>11</v>
      </c>
      <c r="J19" s="140" t="s">
        <v>10</v>
      </c>
      <c r="K19" s="140" t="s">
        <v>2609</v>
      </c>
      <c r="L19" s="140" t="s">
        <v>1161</v>
      </c>
      <c r="M19" s="140" t="s">
        <v>1162</v>
      </c>
      <c r="N19" s="141" t="s">
        <v>2610</v>
      </c>
      <c r="O19" s="136"/>
      <c r="Q19" s="51"/>
      <c r="R19" s="51"/>
    </row>
    <row r="20" spans="1:23" ht="30" customHeight="1" x14ac:dyDescent="0.25">
      <c r="A20" s="9"/>
      <c r="B20" s="109">
        <v>891501773</v>
      </c>
      <c r="C20" s="5"/>
      <c r="D20" s="73"/>
      <c r="E20" s="5"/>
      <c r="F20" s="5"/>
      <c r="G20" s="5"/>
      <c r="H20" s="188"/>
      <c r="I20" s="148" t="s">
        <v>421</v>
      </c>
      <c r="J20" s="149" t="s">
        <v>445</v>
      </c>
      <c r="K20" s="150">
        <v>493455156</v>
      </c>
      <c r="L20" s="151">
        <v>44242</v>
      </c>
      <c r="M20" s="151">
        <v>44561</v>
      </c>
      <c r="N20" s="134">
        <f>+(M20-L20)/30</f>
        <v>10.633333333333333</v>
      </c>
      <c r="O20" s="137"/>
      <c r="U20" s="133"/>
      <c r="V20" s="105">
        <f ca="1">NOW()</f>
        <v>44193.549545486108</v>
      </c>
      <c r="W20" s="105">
        <f ca="1">NOW()</f>
        <v>44193.549545486108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180" t="str">
        <f>VLOOKUP(B20,EAS!A2:B1439,2,0)</f>
        <v>INSTITUCION HOGAR INFANTIL AMOR Y ALEGRIA</v>
      </c>
      <c r="C38" s="180"/>
      <c r="D38" s="180"/>
      <c r="E38" s="180"/>
      <c r="F38" s="180"/>
      <c r="G38" s="5"/>
      <c r="H38" s="131"/>
      <c r="I38" s="192" t="s">
        <v>7</v>
      </c>
      <c r="J38" s="192"/>
      <c r="K38" s="192"/>
      <c r="L38" s="192"/>
      <c r="M38" s="192"/>
      <c r="N38" s="192"/>
      <c r="O38" s="132"/>
    </row>
    <row r="39" spans="1:16" ht="42.95" customHeight="1" thickBot="1" x14ac:dyDescent="0.3">
      <c r="A39" s="10"/>
      <c r="B39" s="11"/>
      <c r="C39" s="11"/>
      <c r="D39" s="11"/>
      <c r="E39" s="11"/>
      <c r="F39" s="11"/>
      <c r="G39" s="11"/>
      <c r="H39" s="10"/>
      <c r="I39" s="224" t="s">
        <v>2677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thickBot="1" x14ac:dyDescent="0.3">
      <c r="A48" s="142">
        <v>1</v>
      </c>
      <c r="B48" s="111" t="s">
        <v>2678</v>
      </c>
      <c r="C48" s="112" t="s">
        <v>31</v>
      </c>
      <c r="D48" s="120" t="s">
        <v>2680</v>
      </c>
      <c r="E48" s="144">
        <v>43486</v>
      </c>
      <c r="F48" s="144">
        <v>43819</v>
      </c>
      <c r="G48" s="159">
        <f>IF(AND(E48&lt;&gt;"",F48&lt;&gt;""),((F48-E48)/30),"")</f>
        <v>11.1</v>
      </c>
      <c r="H48" s="178" t="s">
        <v>2677</v>
      </c>
      <c r="I48" s="176" t="s">
        <v>421</v>
      </c>
      <c r="J48" s="176" t="s">
        <v>445</v>
      </c>
      <c r="K48" s="122">
        <v>334987295</v>
      </c>
      <c r="L48" s="176" t="s">
        <v>1148</v>
      </c>
      <c r="M48" s="176"/>
      <c r="N48" s="114" t="s">
        <v>2634</v>
      </c>
      <c r="O48" s="114" t="s">
        <v>26</v>
      </c>
      <c r="P48" s="78"/>
    </row>
    <row r="49" spans="1:16" s="6" customFormat="1" ht="24.75" customHeight="1" x14ac:dyDescent="0.25">
      <c r="A49" s="142">
        <v>2</v>
      </c>
      <c r="B49" s="121" t="s">
        <v>2678</v>
      </c>
      <c r="C49" s="112" t="s">
        <v>31</v>
      </c>
      <c r="D49" s="120" t="s">
        <v>2681</v>
      </c>
      <c r="E49" s="144">
        <v>43405</v>
      </c>
      <c r="F49" s="144">
        <v>43445</v>
      </c>
      <c r="G49" s="159">
        <f t="shared" ref="G49:G50" si="2">IF(AND(E49&lt;&gt;"",F49&lt;&gt;""),((F49-E49)/30),"")</f>
        <v>1.3333333333333333</v>
      </c>
      <c r="H49" s="118" t="s">
        <v>2682</v>
      </c>
      <c r="I49" s="120" t="s">
        <v>421</v>
      </c>
      <c r="J49" s="120" t="s">
        <v>445</v>
      </c>
      <c r="K49" s="122">
        <v>47470117</v>
      </c>
      <c r="L49" s="114" t="s">
        <v>1148</v>
      </c>
      <c r="M49" s="116"/>
      <c r="N49" s="114" t="s">
        <v>2634</v>
      </c>
      <c r="O49" s="114" t="s">
        <v>26</v>
      </c>
      <c r="P49" s="78"/>
    </row>
    <row r="50" spans="1:16" s="6" customFormat="1" ht="24.75" customHeight="1" x14ac:dyDescent="0.25">
      <c r="A50" s="142">
        <v>3</v>
      </c>
      <c r="B50" s="111" t="s">
        <v>2678</v>
      </c>
      <c r="C50" s="112" t="s">
        <v>31</v>
      </c>
      <c r="D50" s="120" t="s">
        <v>2683</v>
      </c>
      <c r="E50" s="144">
        <v>43040</v>
      </c>
      <c r="F50" s="144">
        <v>43404</v>
      </c>
      <c r="G50" s="159">
        <f t="shared" si="2"/>
        <v>12.133333333333333</v>
      </c>
      <c r="H50" s="118" t="s">
        <v>2682</v>
      </c>
      <c r="I50" s="113" t="s">
        <v>421</v>
      </c>
      <c r="J50" s="113" t="s">
        <v>445</v>
      </c>
      <c r="K50" s="115">
        <v>336051104</v>
      </c>
      <c r="L50" s="114" t="s">
        <v>1148</v>
      </c>
      <c r="M50" s="116"/>
      <c r="N50" s="114" t="s">
        <v>2634</v>
      </c>
      <c r="O50" s="114" t="s">
        <v>26</v>
      </c>
      <c r="P50" s="78"/>
    </row>
    <row r="51" spans="1:16" s="6" customFormat="1" ht="24.75" customHeight="1" outlineLevel="1" x14ac:dyDescent="0.25">
      <c r="A51" s="142">
        <v>4</v>
      </c>
      <c r="B51" s="111" t="s">
        <v>2678</v>
      </c>
      <c r="C51" s="112" t="s">
        <v>31</v>
      </c>
      <c r="D51" s="120" t="s">
        <v>2685</v>
      </c>
      <c r="E51" s="144">
        <v>42675</v>
      </c>
      <c r="F51" s="144">
        <v>43039</v>
      </c>
      <c r="G51" s="159">
        <f t="shared" ref="G51:G107" si="3">IF(AND(E51&lt;&gt;"",F51&lt;&gt;""),((F51-E51)/30),"")</f>
        <v>12.133333333333333</v>
      </c>
      <c r="H51" s="118" t="s">
        <v>2686</v>
      </c>
      <c r="I51" s="113" t="s">
        <v>421</v>
      </c>
      <c r="J51" s="113" t="s">
        <v>445</v>
      </c>
      <c r="K51" s="115">
        <v>331990464</v>
      </c>
      <c r="L51" s="114" t="s">
        <v>1148</v>
      </c>
      <c r="M51" s="116"/>
      <c r="N51" s="114" t="s">
        <v>2634</v>
      </c>
      <c r="O51" s="114" t="s">
        <v>26</v>
      </c>
      <c r="P51" s="78"/>
    </row>
    <row r="52" spans="1:16" s="7" customFormat="1" ht="24.75" customHeight="1" outlineLevel="1" x14ac:dyDescent="0.25">
      <c r="A52" s="143">
        <v>5</v>
      </c>
      <c r="B52" s="111" t="s">
        <v>2678</v>
      </c>
      <c r="C52" s="112" t="s">
        <v>31</v>
      </c>
      <c r="D52" s="120" t="s">
        <v>2684</v>
      </c>
      <c r="E52" s="144">
        <v>42394</v>
      </c>
      <c r="F52" s="144">
        <v>42674</v>
      </c>
      <c r="G52" s="159">
        <f t="shared" si="3"/>
        <v>9.3333333333333339</v>
      </c>
      <c r="H52" s="118" t="s">
        <v>2687</v>
      </c>
      <c r="I52" s="113" t="s">
        <v>421</v>
      </c>
      <c r="J52" s="113" t="s">
        <v>445</v>
      </c>
      <c r="K52" s="115">
        <v>260640420</v>
      </c>
      <c r="L52" s="114" t="s">
        <v>1148</v>
      </c>
      <c r="M52" s="116"/>
      <c r="N52" s="114" t="s">
        <v>2634</v>
      </c>
      <c r="O52" s="114" t="s">
        <v>26</v>
      </c>
      <c r="P52" s="79"/>
    </row>
    <row r="53" spans="1:16" s="7" customFormat="1" ht="24.75" customHeight="1" outlineLevel="1" x14ac:dyDescent="0.25">
      <c r="A53" s="143">
        <v>6</v>
      </c>
      <c r="B53" s="111" t="s">
        <v>2678</v>
      </c>
      <c r="C53" s="112" t="s">
        <v>31</v>
      </c>
      <c r="D53" s="120" t="s">
        <v>2693</v>
      </c>
      <c r="E53" s="144">
        <v>42027</v>
      </c>
      <c r="F53" s="144">
        <v>42369</v>
      </c>
      <c r="G53" s="159">
        <f t="shared" si="3"/>
        <v>11.4</v>
      </c>
      <c r="H53" s="121" t="s">
        <v>2694</v>
      </c>
      <c r="I53" s="113" t="s">
        <v>421</v>
      </c>
      <c r="J53" s="113" t="s">
        <v>445</v>
      </c>
      <c r="K53" s="115">
        <v>307778144</v>
      </c>
      <c r="L53" s="114" t="s">
        <v>1148</v>
      </c>
      <c r="M53" s="116"/>
      <c r="N53" s="114" t="s">
        <v>2634</v>
      </c>
      <c r="O53" s="114" t="s">
        <v>26</v>
      </c>
      <c r="P53" s="79"/>
    </row>
    <row r="54" spans="1:16" s="7" customFormat="1" ht="24.75" customHeight="1" outlineLevel="1" x14ac:dyDescent="0.25">
      <c r="A54" s="143">
        <v>7</v>
      </c>
      <c r="B54" s="121" t="s">
        <v>2678</v>
      </c>
      <c r="C54" s="112" t="s">
        <v>31</v>
      </c>
      <c r="D54" s="120" t="s">
        <v>2696</v>
      </c>
      <c r="E54" s="144">
        <v>40915</v>
      </c>
      <c r="F54" s="144">
        <v>41090</v>
      </c>
      <c r="G54" s="159">
        <f t="shared" si="3"/>
        <v>5.833333333333333</v>
      </c>
      <c r="H54" s="121" t="s">
        <v>2697</v>
      </c>
      <c r="I54" s="120" t="s">
        <v>421</v>
      </c>
      <c r="J54" s="120" t="s">
        <v>445</v>
      </c>
      <c r="K54" s="117">
        <v>107161661</v>
      </c>
      <c r="L54" s="114" t="s">
        <v>1148</v>
      </c>
      <c r="M54" s="116"/>
      <c r="N54" s="123" t="s">
        <v>2634</v>
      </c>
      <c r="O54" s="123" t="s">
        <v>26</v>
      </c>
      <c r="P54" s="79"/>
    </row>
    <row r="55" spans="1:16" s="7" customFormat="1" ht="24.75" customHeight="1" outlineLevel="1" x14ac:dyDescent="0.25">
      <c r="A55" s="143">
        <v>8</v>
      </c>
      <c r="B55" s="121" t="s">
        <v>2678</v>
      </c>
      <c r="C55" s="112" t="s">
        <v>31</v>
      </c>
      <c r="D55" s="120" t="s">
        <v>2695</v>
      </c>
      <c r="E55" s="144">
        <v>41075</v>
      </c>
      <c r="F55" s="144">
        <v>41450</v>
      </c>
      <c r="G55" s="159">
        <f t="shared" si="3"/>
        <v>12.5</v>
      </c>
      <c r="H55" s="121" t="s">
        <v>2697</v>
      </c>
      <c r="I55" s="120" t="s">
        <v>421</v>
      </c>
      <c r="J55" s="120" t="s">
        <v>445</v>
      </c>
      <c r="K55" s="117">
        <v>107161661</v>
      </c>
      <c r="L55" s="123" t="s">
        <v>1148</v>
      </c>
      <c r="M55" s="116"/>
      <c r="N55" s="123" t="s">
        <v>2634</v>
      </c>
      <c r="O55" s="114" t="s">
        <v>26</v>
      </c>
      <c r="P55" s="79"/>
    </row>
    <row r="56" spans="1:16" s="7" customFormat="1" ht="24.75" customHeight="1" outlineLevel="1" x14ac:dyDescent="0.25">
      <c r="A56" s="143">
        <v>9</v>
      </c>
      <c r="B56" s="121"/>
      <c r="C56" s="112"/>
      <c r="D56" s="110"/>
      <c r="E56" s="144"/>
      <c r="F56" s="144"/>
      <c r="G56" s="159" t="str">
        <f t="shared" si="3"/>
        <v/>
      </c>
      <c r="H56" s="121"/>
      <c r="I56" s="113"/>
      <c r="J56" s="113"/>
      <c r="K56" s="117"/>
      <c r="L56" s="114"/>
      <c r="M56" s="116"/>
      <c r="N56" s="114"/>
      <c r="O56" s="114" t="s">
        <v>26</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42">
        <v>1</v>
      </c>
      <c r="B114" s="160" t="s">
        <v>2665</v>
      </c>
      <c r="C114" s="162" t="s">
        <v>31</v>
      </c>
      <c r="D114" s="119" t="s">
        <v>2679</v>
      </c>
      <c r="E114" s="144">
        <v>43879</v>
      </c>
      <c r="F114" s="144">
        <v>44196</v>
      </c>
      <c r="G114" s="159">
        <f>IF(AND(E114&lt;&gt;"",F114&lt;&gt;""),((F114-E114)/30),"")</f>
        <v>10.566666666666666</v>
      </c>
      <c r="H114" s="177" t="s">
        <v>2677</v>
      </c>
      <c r="I114" s="120" t="s">
        <v>421</v>
      </c>
      <c r="J114" s="120" t="s">
        <v>445</v>
      </c>
      <c r="K114" s="122">
        <v>468806902</v>
      </c>
      <c r="L114" s="100">
        <f>+IF(AND(K114&gt;0,O114="Ejecución"),(K114/877802)*Tabla28[[#This Row],[% participación]],IF(AND(K114&gt;0,O114&lt;&gt;"Ejecución"),"-",""))</f>
        <v>534.06907480274594</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6"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3"/>
      <c r="Z178" s="164" t="str">
        <f>IF(Y178&gt;0,SUM(E180+Y178),"")</f>
        <v/>
      </c>
      <c r="AA178" s="19"/>
      <c r="AB178" s="19"/>
    </row>
    <row r="179" spans="1:28" ht="23.25" x14ac:dyDescent="0.25">
      <c r="A179" s="9"/>
      <c r="B179" s="223" t="s">
        <v>2669</v>
      </c>
      <c r="C179" s="223"/>
      <c r="D179" s="223"/>
      <c r="E179" s="170">
        <v>0.02</v>
      </c>
      <c r="F179" s="169">
        <v>0</v>
      </c>
      <c r="G179" s="164" t="str">
        <f>IF(F179&gt;0,SUM(E179+F179),"")</f>
        <v/>
      </c>
      <c r="H179" s="5"/>
      <c r="I179" s="223" t="s">
        <v>2671</v>
      </c>
      <c r="J179" s="223"/>
      <c r="K179" s="223"/>
      <c r="L179" s="223"/>
      <c r="M179" s="171"/>
      <c r="O179" s="8"/>
      <c r="Q179" s="19"/>
      <c r="R179" s="158" t="str">
        <f>IF(M179&gt;0,SUM(L179+M179),"")</f>
        <v/>
      </c>
      <c r="T179" s="19"/>
      <c r="U179" s="179" t="s">
        <v>1166</v>
      </c>
      <c r="V179" s="179"/>
      <c r="W179" s="179"/>
      <c r="X179" s="24">
        <v>0.02</v>
      </c>
      <c r="Y179" s="163"/>
      <c r="Z179" s="164" t="str">
        <f>IF(Y179&gt;0,SUM(E181+Y179),"")</f>
        <v/>
      </c>
      <c r="AA179" s="19"/>
      <c r="AB179" s="19"/>
    </row>
    <row r="180" spans="1:28" ht="23.25" hidden="1" x14ac:dyDescent="0.25">
      <c r="A180" s="9"/>
      <c r="B180" s="203"/>
      <c r="C180" s="203"/>
      <c r="D180" s="203"/>
      <c r="E180" s="168"/>
      <c r="H180" s="5"/>
      <c r="I180" s="203"/>
      <c r="J180" s="203"/>
      <c r="K180" s="203"/>
      <c r="L180" s="203"/>
      <c r="M180" s="5"/>
      <c r="O180" s="8"/>
      <c r="Q180" s="19"/>
      <c r="R180" s="158" t="str">
        <f>IF(S180&gt;0,SUM(L180+S180),"")</f>
        <v/>
      </c>
      <c r="S180" s="163"/>
      <c r="T180" s="19"/>
      <c r="U180" s="179" t="s">
        <v>1167</v>
      </c>
      <c r="V180" s="179"/>
      <c r="W180" s="179"/>
      <c r="X180" s="24">
        <v>0.03</v>
      </c>
      <c r="Y180" s="163"/>
      <c r="Z180" s="164" t="str">
        <f>IF(Y180&gt;0,SUM(E182+Y180),"")</f>
        <v/>
      </c>
      <c r="AA180" s="19"/>
      <c r="AB180" s="19"/>
    </row>
    <row r="181" spans="1:28" ht="23.25" hidden="1" x14ac:dyDescent="0.25">
      <c r="A181" s="9"/>
      <c r="B181" s="203"/>
      <c r="C181" s="203"/>
      <c r="D181" s="203"/>
      <c r="E181" s="168"/>
      <c r="H181" s="5"/>
      <c r="I181" s="203"/>
      <c r="J181" s="203"/>
      <c r="K181" s="203"/>
      <c r="L181" s="203"/>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3"/>
      <c r="C182" s="203"/>
      <c r="D182" s="203"/>
      <c r="E182" s="168"/>
      <c r="H182" s="5"/>
      <c r="I182" s="203"/>
      <c r="J182" s="203"/>
      <c r="K182" s="203"/>
      <c r="L182" s="203"/>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8" t="s">
        <v>2636</v>
      </c>
      <c r="C192" s="238"/>
      <c r="E192" s="5" t="s">
        <v>20</v>
      </c>
      <c r="H192" s="26" t="s">
        <v>24</v>
      </c>
      <c r="J192" s="5" t="s">
        <v>2637</v>
      </c>
      <c r="K192" s="5"/>
      <c r="M192" s="5"/>
      <c r="N192" s="5"/>
      <c r="O192" s="8"/>
      <c r="Q192" s="153"/>
      <c r="R192" s="154"/>
      <c r="S192" s="154"/>
      <c r="T192" s="153"/>
    </row>
    <row r="193" spans="1:18" x14ac:dyDescent="0.25">
      <c r="A193" s="9"/>
      <c r="C193" s="124">
        <v>33368</v>
      </c>
      <c r="D193" s="5"/>
      <c r="E193" s="125">
        <v>601</v>
      </c>
      <c r="F193" s="5"/>
      <c r="G193" s="5"/>
      <c r="H193" s="146" t="s">
        <v>2688</v>
      </c>
      <c r="J193" s="5"/>
      <c r="K193" s="126">
        <v>27278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2689</v>
      </c>
      <c r="J211" s="27" t="s">
        <v>2622</v>
      </c>
      <c r="K211" s="147" t="s">
        <v>2691</v>
      </c>
      <c r="L211" s="21"/>
      <c r="M211" s="21"/>
      <c r="N211" s="21"/>
      <c r="O211" s="8"/>
    </row>
    <row r="212" spans="1:15" x14ac:dyDescent="0.25">
      <c r="A212" s="9"/>
      <c r="B212" s="27" t="s">
        <v>2619</v>
      </c>
      <c r="C212" s="146"/>
      <c r="D212" s="21"/>
      <c r="G212" s="27" t="s">
        <v>2621</v>
      </c>
      <c r="H212" s="147" t="s">
        <v>2690</v>
      </c>
      <c r="J212" s="27" t="s">
        <v>2623</v>
      </c>
      <c r="K212" s="146"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disablePrompts="1"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Financiero</cp:lastModifiedBy>
  <cp:lastPrinted>2020-12-28T18:11:25Z</cp:lastPrinted>
  <dcterms:created xsi:type="dcterms:W3CDTF">2020-10-14T21:57:42Z</dcterms:created>
  <dcterms:modified xsi:type="dcterms:W3CDTF">2020-12-28T18:46:20Z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