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ISTENTE 2020\OFERENCIA 2020 DICIEMB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03"/>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N121"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<sst xmlns="http://schemas.openxmlformats.org/spreadsheetml/2006/main" count="3125" uniqueCount="2705">
  <si>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</si>
  <si>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</si>
  <si>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</si>
  <si>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</si>
  <si>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</si>
  <si>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</si>
  <si>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</si>
  <si>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</si>
  <si>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</si>
  <si>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</si>
  <si>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</si>
  <si>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</si>
  <si>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</si>
  <si>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</si>
  <si>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</si>
  <si>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</si>
  <si>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</si>
  <si>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</si>
  <si>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</si>
  <si>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</si>
  <si>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</si>
  <si>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</si>
  <si>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</si>
  <si>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</si>
  <si>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</si>
  <si>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</si>
  <si>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</si>
  <si>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</si>
  <si>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</si>
  <si>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</si>
  <si>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</si>
  <si>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</si>
  <si>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</si>
  <si>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</si>
  <si>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</si>
  <si>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</si>
  <si>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</si>
  <si>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</si>
  <si>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</si>
  <si>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</si>
  <si>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</si>
  <si>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</si>
  <si>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</si>
  <si>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</si>
  <si>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</si>
  <si>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</si>
  <si>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</si>
  <si>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</si>
  <si>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</si>
  <si>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</si>
  <si>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</si>
  <si>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</si>
  <si>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</si>
  <si>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</si>
  <si>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</si>
  <si>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</si>
  <si>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</si>
  <si>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</si>
  <si>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</si>
  <si>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</si>
  <si>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</si>
  <si>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</si>
  <si>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</si>
  <si>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</si>
  <si>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</si>
  <si>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</si>
  <si>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</si>
  <si>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</si>
  <si>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</si>
  <si>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</si>
  <si>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</si>
  <si>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</si>
  <si>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</si>
  <si>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</si>
  <si>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</si>
  <si>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</si>
  <si>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</si>
  <si>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</si>
  <si>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</si>
  <si>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</si>
  <si>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</si>
  <si>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</si>
  <si>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</si>
  <si>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</si>
  <si>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</si>
  <si>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</si>
  <si>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</si>
  <si>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</si>
  <si>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</si>
  <si>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</si>
  <si>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</si>
  <si>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</si>
  <si>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</si>
  <si>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</si>
  <si>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</si>
  <si>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</si>
  <si>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</si>
  <si>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</si>
  <si>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</si>
  <si>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</si>
  <si>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</si>
  <si>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</si>
  <si>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</si>
  <si>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</si>
  <si>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</si>
  <si>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</si>
  <si>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</si>
  <si>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</si>
  <si>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</si>
  <si>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</si>
  <si>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</si>
  <si>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</si>
  <si>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</si>
  <si>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</si>
  <si>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</si>
  <si>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</si>
  <si>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</si>
  <si>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</si>
  <si>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</si>
  <si>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</si>
  <si>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</si>
  <si>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</si>
  <si>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</si>
  <si>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</si>
  <si>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</si>
  <si>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</si>
  <si>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</si>
  <si>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</si>
  <si>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</si>
  <si>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</si>
  <si>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</si>
  <si>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</si>
  <si>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</si>
  <si>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</si>
  <si>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</si>
  <si>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</si>
  <si>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</si>
  <si>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</si>
  <si>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</si>
  <si>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</si>
  <si>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</si>
  <si>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</si>
  <si>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</si>
  <si>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</si>
  <si>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</si>
  <si>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</si>
  <si>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</si>
  <si>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</si>
  <si>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</si>
  <si>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</si>
  <si>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</si>
  <si>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</si>
  <si>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</si>
  <si>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</si>
  <si>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</si>
  <si>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</si>
  <si>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</si>
  <si>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</si>
  <si>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</si>
  <si>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</si>
  <si>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</si>
  <si>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</si>
  <si>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</si>
  <si>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</si>
  <si>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</si>
  <si>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</si>
  <si>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</si>
  <si>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</si>
  <si>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</si>
  <si>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</si>
  <si>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</si>
  <si>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</si>
  <si>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</si>
  <si>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</si>
  <si>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</si>
  <si>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</si>
  <si>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</si>
  <si>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</si>
  <si>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</si>
  <si>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</si>
  <si>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</si>
  <si>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</si>
  <si>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</si>
  <si>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</si>
  <si>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</si>
  <si>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</si>
  <si>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</si>
  <si>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</si>
  <si>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</si>
  <si>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</si>
  <si>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</si>
  <si>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</si>
  <si>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</si>
  <si>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</si>
  <si>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</si>
  <si>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</si>
  <si>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</si>
  <si>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</si>
  <si>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</si>
  <si>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</si>
  <si>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</si>
  <si>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</si>
  <si>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</si>
  <si>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</si>
  <si>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</si>
  <si>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</si>
  <si>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</si>
  <si>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</si>
  <si>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</si>
  <si>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</si>
  <si>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</si>
  <si>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</si>
  <si>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</si>
  <si>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</si>
  <si>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</si>
  <si>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</si>
  <si>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</si>
  <si>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</si>
  <si>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</si>
  <si>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</si>
  <si>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</si>
  <si>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</si>
  <si>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</si>
  <si>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</si>
  <si>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</si>
  <si>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</si>
  <si>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</si>
  <si>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</si>
  <si>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</si>
  <si>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</si>
  <si>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</si>
  <si>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</si>
  <si>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</si>
  <si>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</si>
  <si>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</si>
  <si>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</si>
  <si>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</si>
  <si>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</si>
  <si>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</si>
  <si>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</si>
  <si>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</si>
  <si>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</si>
  <si>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</si>
  <si>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</si>
  <si>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</si>
  <si>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</si>
  <si>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</si>
  <si>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</si>
  <si>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</si>
  <si>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</si>
  <si>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</si>
  <si>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</si>
  <si>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</si>
  <si>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</si>
  <si>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</si>
  <si>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</si>
  <si>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</si>
  <si>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</si>
  <si>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</si>
  <si>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</si>
  <si>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</si>
  <si>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</si>
  <si>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</si>
  <si>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</si>
  <si>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</si>
  <si>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</si>
  <si>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</si>
  <si>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</si>
  <si>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</si>
  <si>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</si>
  <si>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</si>
  <si>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</si>
  <si>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</si>
  <si>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</si>
  <si>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</si>
  <si>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</si>
  <si>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</si>
  <si>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</si>
  <si>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</si>
  <si>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</si>
  <si>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</si>
  <si>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</si>
  <si>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</si>
  <si>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</si>
  <si>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</si>
  <si>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</si>
  <si>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</si>
  <si>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</si>
  <si>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</si>
  <si>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</si>
  <si>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</si>
  <si>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</si>
  <si>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</si>
  <si>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</si>
  <si>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</si>
  <si>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</si>
  <si>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</si>
  <si>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</si>
  <si>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</si>
  <si>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</si>
  <si>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</si>
  <si>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</si>
  <si>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</si>
  <si>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</si>
  <si>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</si>
  <si>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</si>
  <si>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</si>
  <si>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</si>
  <si>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</si>
  <si>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</si>
  <si>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</si>
  <si>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</si>
  <si>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</si>
  <si>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</si>
  <si>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</si>
  <si>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</si>
  <si>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</si>
  <si>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</si>
  <si>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</si>
  <si>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</si>
  <si>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</si>
  <si>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</si>
  <si>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</si>
  <si>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</si>
  <si>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</si>
  <si>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</si>
  <si>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</si>
  <si>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</si>
  <si>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</si>
  <si>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</si>
  <si>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</si>
  <si>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</si>
  <si>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</si>
  <si>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</si>
  <si>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</si>
  <si>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</si>
  <si>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</si>
  <si>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</si>
  <si>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</si>
  <si>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</si>
  <si>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</si>
  <si>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</si>
  <si>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</si>
  <si>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</si>
  <si>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</si>
  <si>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</si>
  <si>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</si>
  <si>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</si>
  <si>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</si>
  <si>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</si>
  <si>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</si>
  <si>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</si>
  <si>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</si>
  <si>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</si>
  <si>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</si>
  <si>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</si>
  <si>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</si>
  <si>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</si>
  <si>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</si>
  <si>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</si>
  <si>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</si>
  <si>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</si>
  <si>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</si>
  <si>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</si>
  <si>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</si>
  <si>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</si>
  <si>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</si>
  <si>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</si>
  <si>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</si>
  <si>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</si>
  <si>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</si>
  <si>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</si>
  <si>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</si>
  <si>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</si>
  <si>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</si>
  <si>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</si>
  <si>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</si>
  <si>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</si>
  <si>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</si>
  <si>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</si>
  <si>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</si>
  <si>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</si>
  <si>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</si>
  <si>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</si>
  <si>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</si>
  <si>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</si>
  <si>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</si>
  <si>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</si>
  <si>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</si>
  <si>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</si>
  <si>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</si>
  <si>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</si>
  <si>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</si>
  <si>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</si>
  <si>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</si>
  <si>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</si>
  <si>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</si>
  <si>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</si>
  <si>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</si>
  <si>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</si>
  <si>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</si>
  <si>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</si>
  <si>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</si>
  <si>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</si>
  <si>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</si>
  <si>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</si>
  <si>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</si>
  <si>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</si>
  <si>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</si>
  <si>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</si>
  <si>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</si>
  <si>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</si>
  <si>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</si>
  <si>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</si>
  <si>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</si>
  <si>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</si>
  <si>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</si>
  <si>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</si>
  <si>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</si>
  <si>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</si>
  <si>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</si>
  <si>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</si>
  <si>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</si>
  <si>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</si>
  <si>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</si>
  <si>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</si>
  <si>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</si>
  <si>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</si>
  <si>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</si>
  <si>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</si>
  <si>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</si>
  <si>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</si>
  <si>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</si>
  <si>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</si>
  <si>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</si>
  <si>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</si>
  <si>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</si>
  <si>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</si>
  <si>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</si>
  <si>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</si>
  <si>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</si>
  <si>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</si>
  <si>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</si>
  <si>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</si>
  <si>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</si>
  <si>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</si>
  <si>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</si>
  <si>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</si>
  <si>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</si>
  <si>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</si>
  <si>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</si>
  <si>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</si>
  <si>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</si>
  <si>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</si>
  <si>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</si>
  <si>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</si>
  <si>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</si>
  <si>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</si>
  <si>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</si>
  <si>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</si>
  <si>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</si>
  <si>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</si>
  <si>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</si>
  <si>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</si>
  <si>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</si>
  <si>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</si>
  <si>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</si>
  <si>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</si>
  <si>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</si>
  <si>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</si>
  <si>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</si>
  <si>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</si>
  <si>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</si>
  <si>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</si>
  <si>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</si>
  <si>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</si>
  <si>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</si>
  <si>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</si>
  <si>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</si>
  <si>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</si>
  <si>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</si>
  <si>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</si>
  <si>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</si>
  <si>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</si>
  <si>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</si>
  <si>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</si>
  <si>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</si>
  <si>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</si>
  <si>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</si>
  <si>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</si>
  <si>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</si>
  <si>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</si>
  <si>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</si>
  <si>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</si>
  <si>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</si>
  <si>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</si>
  <si>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</si>
  <si>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</si>
  <si>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</si>
  <si>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</si>
  <si>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</si>
  <si>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</si>
  <si>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</si>
  <si>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</si>
  <si>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</si>
  <si>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</si>
  <si>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</si>
  <si>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</si>
  <si>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</si>
  <si>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</si>
  <si>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</si>
  <si>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</si>
  <si>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</si>
  <si>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</si>
  <si>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</si>
  <si>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</si>
  <si>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</si>
  <si>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</si>
  <si>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</si>
  <si>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</si>
  <si>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</si>
  <si>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</si>
  <si>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</si>
  <si>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</si>
  <si>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</si>
  <si>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</si>
  <si>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</si>
  <si>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</si>
  <si>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</si>
  <si>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</si>
  <si>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</si>
  <si>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</si>
  <si>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</si>
  <si>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</si>
  <si>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</si>
  <si>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</si>
  <si>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</si>
  <si>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</si>
  <si>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</si>
  <si>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</si>
  <si>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</si>
  <si>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</si>
  <si>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</si>
  <si>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</si>
  <si>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</si>
  <si>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</si>
  <si>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</si>
  <si>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</si>
  <si>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</si>
  <si>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</si>
  <si>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</si>
  <si>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</si>
  <si>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</si>
  <si>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</si>
  <si>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</si>
  <si>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</si>
  <si>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</si>
  <si>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</si>
  <si>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</si>
  <si>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</si>
  <si>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</si>
  <si>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</si>
  <si>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</si>
  <si>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</si>
  <si>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</si>
  <si>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</si>
  <si>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</si>
  <si>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</si>
  <si>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</si>
  <si>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</si>
  <si>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</si>
  <si>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</si>
  <si>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</si>
  <si>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</si>
  <si>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</si>
  <si>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</si>
  <si>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</si>
  <si>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</si>
  <si>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</si>
  <si>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</si>
  <si>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</si>
  <si>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</si>
  <si>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</si>
  <si>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</si>
  <si>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</si>
  <si>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</si>
  <si>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</si>
  <si>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</si>
  <si>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</si>
  <si>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</si>
  <si>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</si>
  <si>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</si>
  <si>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</si>
  <si>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</si>
  <si>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</si>
  <si>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</si>
  <si>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</si>
  <si>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</si>
  <si>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</si>
  <si>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</si>
  <si>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</si>
  <si>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</si>
  <si>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</si>
  <si>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</si>
  <si>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</si>
  <si>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</si>
  <si>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</si>
  <si>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</si>
  <si>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</si>
  <si>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</si>
  <si>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</si>
  <si>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</si>
  <si>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</si>
  <si>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</si>
  <si>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</si>
  <si>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</si>
  <si>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</si>
  <si>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</si>
  <si>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</si>
  <si>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</si>
  <si>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</si>
  <si>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</si>
  <si>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</si>
  <si>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</si>
  <si>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</si>
  <si>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</si>
  <si>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</si>
  <si>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</si>
  <si>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</si>
  <si>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</si>
  <si>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</si>
  <si>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</si>
  <si>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</si>
  <si>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</si>
  <si>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</si>
  <si>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</si>
  <si>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</si>
  <si>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</si>
  <si>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</si>
  <si>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</si>
  <si>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</si>
  <si>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</si>
  <si>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</si>
  <si>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</si>
  <si>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</si>
  <si>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</si>
  <si>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</si>
  <si>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</si>
  <si>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</si>
  <si>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</si>
  <si>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</si>
  <si>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</si>
  <si>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</si>
  <si>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</si>
  <si>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</si>
  <si>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</si>
  <si>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</si>
  <si>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</si>
  <si>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</si>
  <si>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</si>
  <si>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</si>
  <si>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</si>
  <si>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</si>
  <si>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</si>
  <si>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</si>
  <si>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</si>
  <si>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</si>
  <si>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</si>
  <si>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</si>
  <si>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</si>
  <si>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</si>
  <si>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</si>
  <si>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</si>
  <si>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</si>
  <si>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</si>
  <si>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</si>
  <si>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</si>
  <si>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</si>
  <si>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</si>
  <si>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</si>
  <si>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</si>
  <si>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</si>
  <si>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</si>
  <si>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</si>
  <si>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</si>
  <si>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</si>
  <si>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</si>
  <si>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</si>
  <si>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</si>
  <si>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</si>
  <si>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</si>
  <si>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</si>
  <si>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</si>
  <si>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</si>
  <si>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</si>
  <si>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</si>
  <si>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</si>
  <si>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</si>
  <si>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</si>
  <si>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</si>
  <si>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</si>
  <si>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</si>
  <si>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</si>
  <si>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</si>
  <si>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</si>
  <si>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</si>
  <si>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</si>
  <si>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</si>
  <si>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</si>
  <si>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</si>
  <si>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</si>
  <si>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</si>
  <si>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</si>
  <si>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</si>
  <si>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</si>
  <si>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</si>
  <si>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</si>
  <si>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</si>
  <si>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</si>
  <si>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</si>
  <si>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</si>
  <si>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</si>
  <si>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</si>
  <si>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</si>
  <si>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</si>
  <si>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</si>
  <si>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</si>
  <si>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</si>
  <si>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</si>
  <si>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</si>
  <si>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</si>
  <si>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</si>
  <si>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</si>
  <si>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</si>
  <si>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</si>
  <si>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</si>
  <si>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</si>
  <si>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</si>
  <si>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</si>
  <si>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</si>
  <si>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</si>
  <si>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</si>
  <si>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</si>
  <si>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</si>
  <si>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</si>
  <si>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</si>
  <si>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</si>
  <si>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</si>
  <si>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</si>
  <si>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</si>
  <si>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</si>
  <si>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</si>
  <si>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</si>
  <si>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</si>
  <si>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</si>
  <si>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</si>
  <si>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</si>
  <si>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</si>
  <si>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</si>
  <si>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</si>
  <si>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</si>
  <si>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</si>
  <si>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</si>
  <si>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</si>
  <si>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</si>
  <si>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</si>
  <si>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</si>
  <si>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</si>
  <si>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</si>
  <si>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</si>
  <si>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</si>
  <si>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</si>
  <si>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</si>
  <si>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</si>
  <si>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</si>
  <si>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</si>
  <si>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</si>
  <si>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</si>
  <si>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</si>
  <si>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</si>
  <si>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</si>
  <si>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</si>
  <si>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</si>
  <si>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</si>
  <si>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</si>
  <si>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</si>
  <si>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</si>
  <si>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</si>
  <si>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</si>
  <si>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</si>
  <si>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</si>
  <si>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</si>
  <si>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</si>
  <si>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</si>
  <si>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</si>
  <si>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</si>
  <si>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</si>
  <si>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</si>
  <si>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</si>
  <si>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</si>
  <si>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</si>
  <si>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</si>
  <si>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</si>
  <si>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</si>
  <si>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</si>
  <si>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</si>
  <si>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</si>
  <si>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</si>
  <si>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</si>
  <si>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</si>
  <si>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</si>
  <si>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</si>
  <si>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</si>
  <si>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</si>
  <si>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</si>
  <si>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</si>
  <si>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</si>
  <si>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</si>
  <si>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</si>
  <si>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</si>
  <si>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</si>
  <si>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</si>
  <si>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</si>
  <si>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</si>
  <si>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</si>
  <si>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</si>
  <si>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</si>
  <si>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</si>
  <si>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</si>
  <si>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</si>
  <si>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</si>
  <si>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</si>
  <si>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</si>
  <si>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</si>
  <si>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</si>
  <si>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</si>
  <si>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</si>
  <si>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</si>
  <si>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</si>
  <si>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</si>
  <si>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</si>
  <si>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</si>
  <si>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</si>
  <si>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</si>
  <si>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</si>
  <si>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</si>
  <si>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</si>
  <si>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</si>
  <si>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</si>
  <si>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</si>
  <si>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</si>
  <si>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</si>
  <si>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</si>
  <si>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</si>
  <si>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</si>
  <si>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</si>
  <si>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</si>
  <si>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</si>
  <si>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</si>
  <si>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</si>
  <si>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</si>
  <si>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</si>
  <si>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</si>
  <si>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</si>
  <si>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</si>
  <si>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</si>
  <si>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</si>
  <si>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</si>
  <si>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</si>
  <si>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</si>
  <si>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</si>
  <si>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</si>
  <si>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</si>
  <si>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</si>
  <si>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</si>
  <si>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</si>
  <si>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</si>
  <si>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</si>
  <si>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</si>
  <si>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</si>
  <si>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</si>
  <si>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</si>
  <si>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</si>
  <si>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</si>
  <si>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</si>
  <si>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</si>
  <si>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</si>
  <si>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</si>
  <si>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</si>
  <si>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</si>
  <si>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</si>
  <si>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</si>
  <si>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</si>
  <si>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</si>
  <si>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</si>
  <si>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</si>
  <si>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</si>
  <si>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</si>
  <si>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</si>
  <si>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</si>
  <si>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</si>
  <si>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</si>
  <si>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</si>
  <si>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</si>
  <si>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</si>
  <si>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</si>
  <si>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</si>
  <si>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</si>
  <si>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</si>
  <si>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</si>
  <si>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</si>
  <si>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</si>
  <si>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</si>
  <si>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</si>
  <si>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</si>
  <si>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</si>
  <si>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</si>
  <si>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</si>
  <si>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</si>
  <si>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</si>
  <si>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</si>
  <si>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</si>
  <si>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</si>
  <si>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</si>
  <si>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</si>
  <si>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</si>
  <si>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</si>
  <si>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</si>
  <si>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</si>
  <si>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</si>
  <si>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</si>
  <si>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</si>
  <si>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</si>
  <si>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</si>
  <si>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</si>
  <si>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</si>
  <si>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</si>
  <si>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</si>
  <si>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</si>
  <si>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</si>
  <si>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</si>
  <si>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</si>
  <si>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</si>
  <si>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</si>
  <si>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</si>
  <si>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</si>
  <si>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</si>
  <si>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</si>
  <si>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</si>
  <si>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</si>
  <si>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</si>
  <si>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</si>
  <si>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</si>
  <si>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</si>
  <si>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</si>
  <si>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</si>
  <si>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</si>
  <si>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</si>
  <si>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</si>
  <si>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</si>
  <si>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</si>
  <si>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</si>
  <si>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</si>
  <si>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</si>
  <si>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</si>
  <si>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</si>
  <si>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</si>
  <si>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</si>
  <si>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</si>
  <si>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</si>
  <si>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</si>
  <si>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</si>
  <si>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</si>
  <si>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</si>
  <si>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</si>
  <si>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</si>
  <si>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</si>
  <si>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</si>
  <si>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</si>
  <si>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</si>
  <si>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</si>
  <si>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</si>
  <si>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</si>
  <si>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</si>
  <si>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</si>
  <si>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</si>
  <si>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</si>
  <si>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</si>
  <si>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</si>
  <si>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</si>
  <si>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</si>
  <si>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</si>
  <si>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</si>
  <si>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</si>
  <si>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</si>
  <si>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</si>
  <si>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</si>
  <si>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</si>
  <si>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</si>
  <si>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</si>
  <si>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</si>
  <si>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</si>
  <si>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</si>
  <si>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</si>
  <si>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</si>
  <si>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</si>
  <si>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</si>
  <si>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</si>
  <si>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</si>
  <si>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</si>
  <si>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</si>
  <si>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</si>
  <si>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</si>
  <si>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</si>
  <si>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</si>
  <si>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</si>
  <si>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</si>
  <si>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</si>
  <si>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</si>
  <si>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</si>
  <si>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</si>
  <si>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</si>
  <si>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</si>
  <si>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</si>
  <si>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</si>
  <si>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</si>
  <si>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</si>
  <si>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</si>
  <si>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</si>
  <si>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</si>
  <si>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</si>
  <si>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</si>
  <si>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</si>
  <si>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</si>
  <si>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</si>
  <si>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</si>
  <si>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</si>
  <si>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</si>
  <si>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</si>
  <si>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</si>
  <si>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</si>
  <si>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</si>
  <si>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</si>
  <si>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</si>
  <si>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</si>
  <si>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</si>
  <si>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</si>
  <si>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</si>
  <si>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</si>
  <si>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</si>
  <si>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</si>
  <si>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</si>
  <si>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</si>
  <si>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</si>
  <si>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</si>
  <si>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</si>
  <si>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</si>
  <si>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</si>
  <si>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</si>
  <si>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</si>
  <si>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</si>
  <si>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</si>
  <si>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</si>
  <si>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</si>
  <si>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</si>
  <si>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</si>
  <si>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</si>
  <si>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</si>
  <si>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</si>
  <si>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</si>
  <si>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</si>
  <si>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</si>
  <si>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</si>
  <si>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</si>
  <si>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</si>
  <si>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</si>
  <si>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</si>
  <si>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</si>
  <si>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</si>
  <si>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</si>
  <si>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</si>
  <si>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</si>
  <si>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</si>
  <si>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</si>
  <si>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</si>
  <si>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</si>
  <si>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</si>
  <si>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</si>
  <si>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</si>
  <si>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</si>
  <si>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</si>
  <si>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</si>
  <si>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</si>
  <si>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</si>
  <si>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</si>
  <si>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</si>
  <si>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</si>
  <si>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</si>
  <si>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</si>
  <si>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</si>
  <si>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</si>
  <si>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</si>
  <si>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</si>
  <si>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</si>
  <si>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</si>
  <si>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</si>
  <si>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</si>
  <si>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</si>
  <si>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</si>
  <si>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</si>
  <si>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</si>
  <si>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</si>
  <si>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</si>
  <si>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</si>
  <si>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</si>
  <si>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</si>
  <si>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</si>
  <si>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</si>
  <si>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</si>
  <si>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</si>
  <si>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</si>
  <si>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</si>
  <si>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</si>
  <si>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</si>
  <si>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</si>
  <si>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</si>
  <si>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</si>
  <si>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</si>
  <si>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</si>
  <si>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</si>
  <si>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</si>
  <si>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</si>
  <si>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</si>
  <si>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</si>
  <si>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</si>
  <si>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</si>
  <si>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</si>
  <si>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</si>
  <si>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</si>
  <si>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</si>
  <si>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</si>
  <si>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</si>
  <si>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</si>
  <si>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</si>
  <si>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</si>
  <si>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</si>
  <si>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</si>
  <si>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</si>
  <si>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</si>
  <si>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</si>
  <si>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</si>
  <si>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</si>
  <si>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</si>
  <si>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</si>
  <si>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</si>
  <si>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</si>
  <si>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</si>
  <si>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</si>
  <si>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</si>
  <si>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</si>
  <si>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</si>
  <si>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</si>
  <si>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</si>
  <si>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</si>
  <si>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</si>
  <si>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</si>
  <si>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</si>
  <si>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</si>
  <si>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</si>
  <si>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</si>
  <si>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</si>
  <si>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</si>
  <si>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</si>
  <si>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</si>
  <si>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</si>
  <si>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</si>
  <si>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</si>
  <si>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</si>
  <si>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</si>
  <si>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</si>
  <si>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</si>
  <si>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</si>
  <si>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</si>
  <si>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</si>
  <si>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</si>
  <si>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</si>
  <si>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</si>
  <si>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</si>
  <si>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</si>
  <si>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</si>
  <si>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</si>
  <si>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</si>
  <si>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</si>
  <si>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</si>
  <si>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</si>
  <si>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</si>
  <si>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</si>
  <si>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</si>
  <si>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</si>
  <si>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</si>
  <si>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</si>
  <si>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</si>
  <si>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</si>
  <si>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</si>
  <si>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</si>
  <si>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</si>
  <si>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</si>
  <si>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</si>
  <si>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</si>
  <si>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</si>
  <si>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</si>
  <si>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</si>
  <si>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</si>
  <si>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</si>
  <si>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</si>
  <si>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</si>
  <si>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</si>
  <si>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</si>
  <si>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</si>
  <si>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</si>
  <si>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</si>
  <si>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</si>
  <si>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</si>
  <si>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</si>
  <si>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</si>
  <si>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</si>
  <si>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</si>
  <si>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</si>
  <si>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</si>
  <si>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</si>
  <si>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</si>
  <si>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</si>
  <si>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</si>
  <si>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</si>
  <si>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</si>
  <si>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</si>
  <si>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</si>
  <si>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</si>
  <si>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</si>
  <si>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</si>
  <si>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</si>
  <si>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</si>
  <si>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</si>
  <si>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</si>
  <si>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</si>
  <si>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</si>
  <si>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</si>
  <si>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</si>
  <si>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</si>
  <si>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</si>
  <si>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</si>
  <si>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</si>
  <si>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</si>
  <si>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</si>
  <si>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</si>
  <si>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</si>
  <si>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</si>
  <si>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</si>
  <si>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</si>
  <si>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</si>
  <si>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</si>
  <si>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</si>
  <si>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</si>
  <si>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</si>
  <si>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</si>
  <si>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</si>
  <si>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</si>
  <si>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</si>
  <si>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</si>
  <si>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</si>
  <si>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</si>
  <si>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</si>
  <si>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</si>
  <si>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</si>
  <si>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</si>
  <si>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</si>
  <si>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</si>
  <si>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</si>
  <si>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</si>
  <si>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</si>
  <si>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</si>
  <si>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</si>
  <si>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</si>
  <si>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</si>
  <si>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</si>
  <si>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</si>
  <si>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</si>
  <si>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</si>
  <si>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</si>
  <si>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</si>
  <si>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</si>
  <si>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</si>
  <si>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</si>
  <si>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</si>
  <si>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</si>
  <si>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</si>
  <si>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</si>
  <si>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</si>
  <si>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</si>
  <si>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</si>
  <si>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</si>
  <si>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</si>
  <si>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</si>
  <si>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</si>
  <si>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</si>
  <si>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</si>
  <si>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</si>
  <si>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</si>
  <si>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</si>
  <si>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</si>
  <si>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</si>
  <si>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</si>
  <si>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</si>
  <si>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</si>
  <si>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</si>
  <si>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</si>
  <si>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</si>
  <si>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</si>
  <si>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</si>
  <si>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</si>
  <si>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</si>
  <si>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</si>
  <si>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</si>
  <si>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</si>
  <si>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</si>
  <si>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</si>
  <si>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</si>
  <si>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</si>
  <si>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</si>
  <si>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</si>
  <si>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</si>
  <si>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</si>
  <si>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</si>
  <si>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</si>
  <si>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</si>
  <si>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</si>
  <si>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</si>
  <si>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</si>
  <si>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</si>
  <si>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</si>
  <si>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</si>
  <si>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</si>
  <si>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</si>
  <si>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</si>
  <si>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</si>
  <si>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</si>
  <si>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</si>
  <si>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</si>
  <si>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</si>
  <si>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</si>
  <si>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</si>
  <si>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</si>
  <si>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</si>
  <si>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</si>
  <si>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</si>
  <si>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</si>
  <si>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</si>
  <si>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</si>
  <si>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</si>
  <si>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</si>
  <si>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</si>
  <si>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</si>
  <si>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</si>
  <si>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</si>
  <si>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</si>
  <si>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</si>
  <si>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</si>
  <si>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</si>
  <si>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</si>
  <si>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</si>
  <si>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</si>
  <si>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</si>
  <si>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</si>
  <si>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</si>
  <si>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</si>
  <si>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</si>
  <si>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</si>
  <si>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</si>
  <si>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</si>
  <si>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</si>
  <si>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</si>
  <si>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</si>
  <si>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</si>
  <si>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</si>
  <si>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</si>
  <si>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</si>
  <si>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</si>
  <si>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</si>
  <si>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</si>
  <si>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</si>
  <si>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</si>
  <si>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</si>
  <si>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</si>
  <si>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</si>
  <si>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</si>
  <si>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</si>
  <si>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</si>
  <si>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</si>
  <si>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</si>
  <si>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</si>
  <si>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</si>
  <si>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</si>
  <si>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</si>
  <si>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</si>
  <si>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</si>
  <si>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</si>
  <si>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</si>
  <si>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</si>
  <si>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</si>
  <si>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</si>
  <si>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</si>
  <si>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</si>
  <si>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</si>
  <si>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</si>
  <si>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</si>
  <si>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</si>
  <si>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</si>
  <si>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</si>
  <si>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</si>
  <si>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</si>
  <si>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</si>
  <si>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</si>
  <si>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</si>
  <si>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</si>
  <si>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</si>
  <si>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</si>
  <si>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</si>
  <si>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</si>
  <si>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</si>
  <si>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</si>
  <si>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</si>
  <si>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</si>
  <si>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</si>
  <si>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</si>
  <si>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</si>
  <si>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</si>
  <si>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</si>
  <si>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</si>
  <si>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</si>
  <si>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</si>
  <si>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</si>
  <si>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</si>
  <si>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</si>
  <si>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</si>
  <si>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</si>
  <si>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</si>
  <si>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</si>
  <si>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</si>
  <si>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</si>
  <si>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</si>
  <si>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</si>
  <si>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</si>
  <si>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</si>
  <si>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</si>
  <si>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</si>
  <si>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</si>
  <si>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</si>
  <si>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</si>
  <si>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</si>
  <si>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</si>
  <si>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</si>
  <si>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</si>
  <si>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</si>
  <si>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</si>
  <si>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</si>
  <si>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</si>
  <si>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</si>
  <si>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</si>
  <si>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</si>
  <si>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</si>
  <si>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</si>
  <si>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</si>
  <si>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</si>
  <si>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</si>
  <si>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</si>
  <si>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</si>
  <si>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</si>
  <si>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</si>
  <si>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</si>
  <si>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</si>
  <si>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</si>
  <si>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</si>
  <si>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</si>
  <si>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</si>
  <si>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</si>
  <si>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</si>
  <si>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</si>
  <si>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</si>
  <si>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</si>
  <si>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</si>
  <si>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</si>
  <si>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</si>
  <si>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</si>
  <si>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</si>
  <si>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</si>
  <si>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</si>
  <si>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</si>
  <si>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</si>
  <si>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</si>
  <si>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</si>
  <si>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</si>
  <si>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</si>
  <si>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</si>
  <si>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</si>
  <si>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</si>
  <si>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</si>
  <si>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</si>
  <si>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</si>
  <si>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</si>
  <si>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</si>
  <si>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</si>
  <si>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</si>
  <si>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</si>
  <si>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</si>
  <si>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</si>
  <si>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</si>
  <si>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</si>
  <si>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</si>
  <si>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</si>
  <si>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</si>
  <si>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</si>
  <si>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</si>
  <si>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</si>
  <si>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</si>
  <si>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</si>
  <si>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</si>
  <si>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</si>
  <si>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</si>
  <si>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</si>
  <si>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</si>
  <si>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</si>
  <si>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</si>
  <si>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</si>
  <si>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</si>
  <si>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</si>
  <si>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</si>
  <si>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</si>
  <si>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</si>
  <si>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</si>
  <si>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</si>
  <si>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</si>
  <si>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</si>
  <si>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</si>
  <si>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</si>
  <si>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</si>
  <si>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</si>
  <si>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</si>
  <si>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</si>
  <si>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</si>
  <si>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</si>
  <si>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</si>
  <si>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</si>
  <si>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</si>
  <si>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</si>
  <si>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</si>
  <si>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</si>
  <si>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</si>
  <si>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</si>
  <si>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</si>
  <si>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</si>
  <si>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</si>
  <si>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</si>
  <si>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</si>
  <si>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</si>
  <si>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</si>
  <si>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</si>
  <si>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</si>
  <si>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</si>
  <si>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</si>
  <si>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</si>
  <si>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</si>
  <si>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</si>
  <si>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</si>
  <si>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</si>
  <si>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</si>
  <si>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</si>
  <si>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</si>
  <si>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</si>
  <si>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</si>
  <si>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</si>
  <si>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</si>
  <si>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</si>
  <si>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</si>
  <si>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</si>
  <si>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</si>
  <si>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</si>
  <si>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</si>
  <si>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</si>
  <si>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</si>
  <si>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</si>
  <si>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</si>
  <si>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</si>
  <si>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</si>
  <si>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</si>
  <si>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</si>
  <si>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</si>
  <si>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</si>
  <si>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</si>
  <si>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</si>
  <si>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</si>
  <si>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</si>
  <si>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</si>
  <si>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</si>
  <si>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</si>
  <si>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</si>
  <si>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</si>
  <si>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</si>
  <si>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</si>
  <si>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</si>
  <si>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</si>
  <si>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</si>
  <si>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</si>
  <si>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</si>
  <si>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</si>
  <si>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</si>
  <si>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</si>
  <si>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</si>
  <si>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</si>
  <si>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</si>
  <si>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</si>
  <si>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</si>
  <si>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</si>
  <si>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</si>
  <si>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</si>
  <si>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</si>
  <si>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</si>
  <si>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</si>
  <si>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</si>
  <si>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</si>
  <si>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</si>
  <si>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</si>
  <si>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</si>
  <si>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</si>
  <si>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</si>
  <si>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</si>
  <si>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</si>
  <si>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</si>
  <si>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</si>
  <si>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</si>
  <si>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</si>
  <si>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</si>
  <si>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</si>
  <si>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</si>
  <si>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</si>
  <si>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</si>
  <si>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</si>
  <si>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</si>
  <si>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</si>
  <si>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</si>
  <si>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</si>
  <si>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</si>
  <si>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</si>
  <si>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</si>
  <si>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</si>
  <si>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</si>
  <si>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</si>
  <si>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</si>
  <si>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</si>
  <si>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</si>
  <si>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</si>
  <si>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</si>
  <si>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</si>
  <si>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</si>
  <si>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</si>
  <si>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</si>
  <si>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</si>
  <si>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</si>
  <si>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</si>
  <si>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</si>
  <si>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</si>
  <si>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</si>
  <si>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</si>
  <si>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</si>
  <si>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</si>
  <si>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</si>
  <si>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</si>
  <si>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</si>
  <si>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</si>
  <si>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</si>
  <si>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</si>
  <si>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</si>
  <si>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</si>
  <si>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</si>
  <si>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</si>
  <si>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</si>
  <si>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</si>
  <si>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</si>
  <si>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</si>
  <si>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</si>
  <si>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</si>
  <si>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</si>
  <si>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</si>
  <si>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</si>
  <si>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</si>
  <si>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</si>
  <si>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</si>
  <si>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</si>
  <si>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</si>
  <si>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</si>
  <si>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</si>
  <si>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</si>
  <si>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</si>
  <si>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</si>
  <si>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</si>
  <si>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</si>
  <si>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</si>
  <si>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</si>
  <si>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</si>
  <si>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</si>
  <si>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</si>
  <si>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</si>
  <si>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</si>
  <si>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</si>
  <si>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</si>
  <si>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</si>
  <si>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</si>
  <si>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</si>
  <si>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</si>
  <si>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</si>
  <si>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</si>
  <si>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</si>
  <si>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</si>
  <si>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</si>
  <si>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</si>
  <si>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</si>
  <si>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</si>
  <si>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</si>
  <si>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</si>
  <si>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</si>
  <si>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</si>
  <si>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</si>
  <si>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</si>
  <si>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</si>
  <si>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</si>
  <si>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</si>
  <si>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</si>
  <si>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</si>
  <si>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</si>
  <si>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</si>
  <si>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</si>
  <si>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</si>
  <si>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</si>
  <si>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</si>
  <si>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</si>
  <si>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</si>
  <si>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</si>
  <si>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</si>
  <si>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</si>
  <si>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</si>
  <si>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</si>
  <si>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</si>
  <si>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</si>
  <si>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</si>
  <si>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</si>
  <si>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</si>
  <si>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</si>
  <si>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</si>
  <si>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</si>
  <si>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</si>
  <si>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</si>
  <si>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</si>
  <si>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</si>
  <si>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</si>
  <si>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</si>
  <si>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</si>
  <si>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</si>
  <si>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</si>
  <si>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</si>
  <si>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</si>
  <si>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</si>
  <si>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</si>
  <si>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</si>
  <si>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</si>
  <si>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</si>
  <si>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</si>
  <si>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</si>
  <si>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</si>
  <si>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</si>
  <si>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</si>
  <si>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</si>
  <si>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</si>
  <si>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</si>
  <si>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</si>
  <si>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</si>
  <si>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</si>
  <si>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</si>
  <si>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</si>
  <si>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</si>
  <si>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</si>
  <si>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</si>
  <si>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</si>
  <si>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</si>
  <si>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</si>
  <si>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</si>
  <si>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</si>
  <si>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</si>
  <si>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</si>
  <si>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</si>
  <si>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</si>
  <si>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</si>
  <si>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</si>
  <si>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</si>
  <si>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</si>
  <si>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</si>
  <si>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</si>
  <si>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</si>
  <si>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</si>
  <si>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</si>
  <si>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</si>
  <si>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</si>
  <si>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</si>
  <si>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</si>
  <si>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</si>
  <si>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</si>
  <si>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</si>
  <si>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</si>
  <si>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</si>
  <si>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</si>
  <si>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</si>
  <si>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</si>
  <si>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</si>
  <si>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</si>
  <si>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</si>
  <si>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</si>
  <si>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</si>
  <si>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</si>
  <si>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</si>
  <si>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</si>
  <si>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</si>
  <si>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</si>
  <si>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</si>
  <si>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</si>
  <si>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</si>
  <si>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</si>
  <si>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</si>
  <si>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</si>
  <si>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</si>
  <si>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</si>
  <si>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</si>
  <si>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</si>
  <si>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</si>
  <si>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</si>
  <si>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</si>
  <si>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</si>
  <si>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</si>
  <si>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</si>
  <si>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</si>
  <si>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</si>
  <si>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</si>
  <si>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</si>
  <si>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</si>
  <si>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</si>
  <si>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</si>
  <si>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</si>
  <si>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</si>
  <si>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</si>
  <si>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</si>
  <si>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</si>
  <si>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</si>
  <si>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</si>
  <si>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</si>
  <si>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</si>
  <si>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</si>
  <si>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</si>
  <si>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</si>
  <si>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</si>
  <si>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</si>
  <si>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</si>
  <si>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</si>
  <si>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</si>
  <si>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</si>
  <si>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</si>
  <si>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</si>
  <si>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</si>
  <si>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</si>
  <si>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</si>
  <si>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</si>
  <si>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</si>
  <si>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</si>
  <si>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</si>
  <si>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</si>
  <si>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</si>
  <si>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</si>
  <si>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</si>
  <si>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</si>
  <si>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</si>
  <si>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</si>
  <si>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</si>
  <si>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</si>
  <si>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</si>
  <si>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</si>
  <si>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</si>
  <si>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</si>
  <si>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</si>
  <si>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</si>
  <si>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</si>
  <si>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</si>
  <si>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</si>
  <si>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</si>
  <si>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</si>
  <si>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</si>
  <si>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</si>
  <si>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</si>
  <si>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</si>
  <si>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</si>
  <si>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</si>
  <si>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</si>
  <si>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</si>
  <si>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</si>
  <si>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</si>
  <si>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</si>
  <si>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</si>
  <si>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</si>
  <si>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</si>
  <si>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</si>
  <si>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</si>
  <si>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</si>
  <si>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</si>
  <si>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</si>
  <si>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</si>
  <si>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</si>
  <si>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</si>
  <si>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</si>
  <si>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</si>
  <si>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</si>
  <si>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</si>
  <si>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</si>
  <si>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</si>
  <si>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</si>
  <si>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</si>
  <si>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</si>
  <si>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</si>
  <si>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</si>
  <si>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</si>
  <si>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</si>
  <si>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</si>
  <si>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</si>
  <si>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</si>
  <si>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</si>
  <si>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</si>
  <si>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</si>
  <si>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</si>
  <si>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</si>
  <si>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</si>
  <si>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</si>
  <si>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</si>
  <si>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</si>
  <si>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</si>
  <si>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</si>
  <si>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</si>
  <si>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</si>
  <si>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</si>
  <si>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</si>
  <si>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</si>
  <si>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</si>
  <si>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</si>
  <si>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</si>
  <si>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</si>
  <si>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</si>
  <si>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</si>
  <si>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</si>
  <si>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</si>
  <si>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</si>
  <si>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</si>
  <si>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</si>
  <si>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</si>
  <si>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</si>
  <si>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</si>
  <si>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</si>
  <si>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</si>
  <si>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</si>
  <si>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</si>
  <si>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</si>
  <si>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</si>
  <si>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</si>
  <si>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</si>
  <si>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</si>
  <si>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</si>
  <si>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</si>
  <si>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</si>
  <si>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</si>
  <si>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</si>
  <si>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</si>
  <si>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</si>
  <si>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</si>
  <si>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</si>
  <si>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</si>
  <si>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</si>
  <si>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</si>
  <si>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</si>
  <si>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</si>
  <si>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</si>
  <si>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</si>
  <si>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</si>
  <si>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</si>
  <si>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</si>
  <si>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</si>
  <si>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</si>
  <si>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</si>
  <si>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</si>
  <si>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</si>
  <si>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</si>
  <si>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</si>
  <si>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</si>
  <si>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</si>
  <si>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</si>
  <si>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</si>
  <si>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</si>
  <si>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</si>
  <si>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</si>
  <si>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</si>
  <si>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</si>
  <si>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</si>
  <si>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</si>
  <si>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</si>
  <si>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</si>
  <si>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</si>
  <si>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</si>
  <si>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</si>
  <si>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</si>
  <si>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</si>
  <si>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</si>
  <si>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</si>
  <si>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</si>
  <si>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</si>
  <si>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</si>
  <si>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</si>
  <si>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</si>
  <si>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</si>
  <si>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</si>
  <si>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</si>
  <si>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</si>
  <si>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</si>
  <si>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</si>
  <si>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</si>
  <si>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</si>
  <si>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</si>
  <si>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</si>
  <si>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</si>
  <si>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</si>
  <si>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</si>
  <si>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</si>
  <si>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</si>
  <si>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</si>
  <si>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</si>
  <si>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</si>
  <si>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</si>
  <si>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</si>
  <si>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</si>
  <si>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</si>
  <si>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</si>
  <si>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</si>
  <si>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</si>
  <si>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</si>
  <si>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</si>
  <si>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</si>
  <si>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</si>
  <si>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</si>
  <si>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</si>
  <si>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</si>
  <si>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</si>
  <si>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</si>
  <si>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</si>
  <si>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</si>
  <si>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</si>
  <si>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</si>
  <si>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</si>
  <si>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</si>
  <si>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</si>
  <si>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</si>
  <si>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</si>
  <si>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</si>
  <si>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</si>
  <si>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</si>
  <si>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</si>
  <si>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</si>
  <si>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</si>
  <si>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</si>
  <si>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</si>
  <si>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</si>
  <si>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</si>
  <si>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</si>
  <si>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</si>
  <si>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</si>
  <si>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</si>
  <si>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</si>
  <si>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</si>
  <si>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</si>
  <si>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</si>
  <si>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</si>
  <si>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</si>
  <si>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</si>
  <si>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</si>
  <si>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</si>
  <si>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</si>
  <si>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</si>
  <si>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</si>
  <si>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</si>
  <si>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</si>
  <si>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</si>
  <si>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</si>
  <si>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</si>
  <si>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</si>
  <si>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</si>
  <si>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</si>
  <si>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</si>
  <si>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</si>
  <si>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</si>
  <si>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</si>
  <si>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</si>
  <si>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</si>
  <si>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</si>
  <si>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</si>
  <si>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</si>
  <si>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</si>
  <si>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</si>
  <si>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</si>
  <si>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</si>
  <si>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</si>
  <si>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</si>
  <si>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</si>
  <si>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</si>
  <si>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</si>
  <si>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</si>
  <si>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</si>
  <si>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</si>
  <si>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</si>
  <si>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</si>
  <si>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</si>
  <si>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</si>
  <si>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</si>
  <si>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</si>
  <si>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</si>
  <si>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</si>
  <si>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</si>
  <si>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</si>
  <si>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</si>
  <si>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</si>
  <si>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</si>
  <si>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</si>
  <si>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</si>
  <si>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</si>
  <si>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</si>
  <si>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</si>
  <si>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</si>
  <si>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</si>
  <si>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</si>
  <si>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</si>
  <si>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</si>
  <si>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</si>
  <si>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</si>
  <si>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</si>
  <si>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</si>
  <si>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</si>
  <si>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</si>
  <si>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</si>
  <si>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</si>
  <si>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</si>
  <si>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</si>
  <si>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</si>
  <si>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</si>
  <si>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</si>
  <si>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</si>
  <si>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</si>
  <si>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</si>
  <si>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</si>
  <si>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</si>
  <si>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</si>
  <si>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</si>
  <si>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</si>
  <si>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</si>
  <si>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</si>
  <si>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</si>
  <si>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</si>
  <si>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</si>
  <si>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</si>
  <si>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</si>
  <si>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</si>
  <si>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</si>
  <si>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</si>
  <si>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</si>
  <si>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</si>
  <si>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</si>
  <si>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</si>
  <si>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</si>
  <si>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</si>
  <si>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</si>
  <si>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</si>
  <si>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</si>
  <si>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</si>
  <si>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</si>
  <si>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</si>
  <si>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</si>
  <si>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</si>
  <si>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</si>
  <si>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</si>
  <si>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</si>
  <si>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</si>
  <si>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</si>
  <si>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</si>
  <si>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</si>
  <si>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</si>
  <si>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</si>
  <si>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</si>
  <si>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</si>
  <si>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</si>
  <si>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</si>
  <si>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</si>
  <si>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</si>
  <si>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</si>
  <si>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</si>
  <si>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</si>
  <si>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</si>
  <si>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</si>
  <si>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</si>
  <si>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</si>
  <si>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</si>
  <si>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</si>
  <si>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</si>
  <si>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</si>
  <si>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</si>
  <si>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</si>
  <si>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</si>
  <si>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</si>
  <si>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</si>
  <si>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</si>
  <si>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</si>
  <si>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</si>
  <si>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</si>
  <si>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</si>
  <si>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</si>
  <si>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</si>
  <si>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</si>
  <si>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</si>
  <si>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</si>
  <si>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</si>
  <si>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</si>
  <si>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</si>
  <si>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</si>
  <si>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</si>
  <si>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</si>
  <si>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</si>
  <si>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</si>
  <si>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</si>
  <si>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</si>
  <si>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</si>
  <si>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</si>
  <si>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</si>
  <si>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</si>
  <si>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</si>
  <si>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</si>
  <si>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</si>
  <si>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</si>
  <si>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</si>
  <si>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</si>
  <si>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</si>
  <si>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</si>
  <si>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</si>
  <si>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</si>
  <si>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</si>
  <si>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</si>
  <si>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</si>
  <si>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</si>
  <si>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</si>
  <si>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</si>
  <si>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</si>
  <si>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</si>
  <si>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</si>
  <si>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</si>
  <si>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</si>
  <si>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</si>
  <si>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</si>
  <si>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</si>
  <si>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</si>
  <si>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</si>
  <si>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</si>
  <si>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</si>
  <si>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</si>
  <si>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</si>
  <si>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</si>
  <si>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</si>
  <si>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</si>
  <si>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</si>
  <si>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</si>
  <si>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</si>
  <si>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</si>
  <si>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</si>
  <si>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</si>
  <si>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</si>
  <si>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</si>
  <si>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</si>
  <si>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</si>
  <si>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</si>
  <si>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</si>
  <si>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</si>
  <si>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</si>
  <si>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</si>
  <si>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</si>
  <si>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</si>
  <si>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</si>
  <si>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</si>
  <si>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</si>
  <si>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</si>
  <si>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</si>
  <si>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</si>
  <si>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</si>
  <si>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</si>
  <si>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</si>
  <si>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</si>
  <si>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</si>
  <si>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</si>
  <si>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</si>
  <si>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</si>
  <si>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</si>
  <si>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</si>
  <si>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</si>
  <si>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</si>
  <si>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</si>
  <si>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</si>
  <si>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</si>
  <si>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</si>
  <si>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</si>
  <si>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</si>
  <si>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</si>
  <si>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</si>
  <si>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</si>
  <si>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</si>
  <si>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</si>
  <si>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</si>
  <si>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</si>
  <si>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</si>
  <si>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</si>
  <si>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</si>
  <si>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</si>
  <si>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</si>
  <si>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</si>
  <si>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</si>
  <si>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</si>
  <si>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</si>
  <si>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</si>
  <si>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</si>
  <si>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</si>
  <si>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</si>
  <si>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</si>
  <si>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</si>
  <si>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</si>
  <si>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</si>
  <si>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</si>
  <si>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</si>
  <si>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</si>
  <si>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</si>
  <si>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</si>
  <si>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</si>
  <si>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</si>
  <si>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</si>
  <si>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</si>
  <si>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</si>
  <si>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</si>
  <si>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</si>
  <si>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</si>
  <si>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</si>
  <si>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</si>
  <si>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</si>
  <si>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</si>
  <si>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</si>
  <si>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</si>
  <si>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</si>
  <si>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</si>
  <si>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</si>
  <si>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</si>
  <si>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</si>
  <si>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</si>
  <si>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</si>
  <si>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</si>
  <si>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</si>
  <si>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</si>
  <si>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</si>
  <si>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</si>
  <si>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</si>
  <si>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</si>
  <si>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</si>
  <si>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</si>
  <si>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</si>
  <si>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</si>
  <si>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</si>
  <si>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</si>
  <si>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</si>
  <si>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</si>
  <si>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</si>
  <si>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</si>
  <si>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</si>
  <si>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</si>
  <si>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</si>
  <si>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</si>
  <si>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</si>
  <si>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</si>
  <si>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</si>
  <si>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</si>
  <si>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</si>
  <si>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</si>
  <si>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</si>
  <si>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</si>
  <si>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</si>
  <si>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</si>
  <si>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</si>
  <si>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</si>
  <si>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</si>
  <si>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</si>
  <si>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</si>
  <si>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</si>
  <si>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</si>
  <si>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</si>
  <si>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</si>
  <si>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</si>
  <si>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</si>
  <si>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</si>
  <si>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</si>
  <si>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</si>
  <si>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</si>
  <si>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</si>
  <si>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</si>
  <si>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</si>
  <si>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</si>
  <si>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</si>
  <si>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</si>
  <si>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</si>
  <si>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</si>
  <si>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</si>
  <si>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</si>
  <si>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</si>
  <si>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</si>
  <si>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</si>
  <si>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</si>
  <si>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</si>
  <si>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</si>
  <si>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</si>
  <si>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</si>
  <si>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</si>
  <si>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</si>
  <si>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</si>
  <si>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</si>
  <si>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</si>
  <si>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</si>
  <si>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</si>
  <si>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</si>
  <si>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</si>
  <si>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</si>
  <si>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</si>
  <si>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</si>
  <si>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</si>
  <si>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</si>
  <si>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</si>
  <si>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</si>
  <si>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</si>
  <si>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</si>
  <si>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</si>
  <si>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</si>
  <si>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</si>
  <si>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</si>
  <si>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</si>
  <si>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</si>
  <si>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</si>
  <si>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</si>
  <si>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</si>
  <si>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</si>
  <si>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</si>
  <si>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</si>
  <si>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</si>
  <si>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</si>
  <si>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</si>
  <si>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</si>
  <si>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</si>
  <si>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</si>
  <si>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</si>
  <si>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</si>
  <si>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</si>
  <si>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</si>
  <si>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</si>
  <si>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</si>
  <si>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</si>
  <si>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</si>
  <si>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</si>
  <si>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</si>
  <si>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</si>
  <si>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</si>
  <si>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</si>
  <si>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</si>
  <si>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</si>
  <si>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</si>
  <si>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</si>
  <si>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</si>
  <si>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</si>
  <si>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</si>
  <si>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</si>
  <si>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</si>
  <si>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</si>
  <si>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</si>
  <si>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</si>
  <si>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</si>
  <si>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</si>
  <si>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</si>
  <si>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</si>
  <si>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</si>
  <si>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</si>
  <si>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</si>
  <si>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</si>
  <si>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</si>
  <si>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</si>
  <si>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</si>
  <si>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</si>
  <si>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</si>
  <si>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</si>
  <si>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</si>
  <si>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</si>
  <si>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</si>
  <si>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</si>
  <si>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</si>
  <si>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</si>
  <si>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</si>
  <si>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</si>
  <si>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</si>
  <si>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</si>
  <si>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</si>
  <si>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</si>
  <si>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</si>
  <si>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</si>
  <si>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</si>
  <si>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</si>
  <si>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</si>
  <si>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</si>
  <si>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</si>
  <si>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</si>
  <si>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</si>
  <si>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</si>
  <si>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</si>
  <si>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</si>
  <si>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</si>
  <si>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</si>
  <si>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</si>
  <si>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</si>
  <si>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</si>
  <si>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</si>
  <si>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</si>
  <si>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</si>
  <si>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</si>
  <si>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</si>
  <si>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</si>
  <si>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</si>
  <si>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</si>
  <si>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</si>
  <si>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</si>
  <si>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</si>
  <si>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</si>
  <si>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</si>
  <si>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</si>
  <si>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</si>
  <si>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</si>
  <si>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</si>
  <si>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</si>
  <si>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</si>
  <si>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</si>
  <si>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</si>
  <si>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</si>
  <si>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</si>
  <si>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</si>
  <si>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</si>
  <si>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</si>
  <si>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</si>
  <si>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</si>
  <si>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</si>
  <si>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</si>
  <si>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</si>
  <si>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</si>
  <si>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</si>
  <si>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</si>
  <si>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</si>
  <si>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</si>
  <si>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</si>
  <si>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</si>
  <si>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</si>
  <si>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</si>
  <si>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</si>
  <si>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</si>
  <si>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</si>
  <si>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</si>
  <si>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</si>
  <si>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</si>
  <si>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</si>
  <si>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</si>
  <si>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</si>
  <si>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</si>
  <si>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</si>
  <si>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</si>
  <si>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</si>
  <si>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</si>
  <si>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</si>
  <si>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</si>
  <si>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</si>
  <si>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</si>
  <si>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</si>
  <si>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</si>
  <si>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</si>
  <si>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</si>
  <si>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</si>
  <si>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</si>
  <si>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</si>
  <si>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</si>
  <si>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</si>
  <si>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</si>
  <si>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</si>
  <si>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</si>
  <si>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</si>
  <si>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</si>
  <si>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</si>
  <si>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</si>
  <si>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</si>
  <si>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</si>
  <si>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</si>
  <si>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</si>
  <si>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</si>
  <si>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</si>
  <si>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</si>
  <si>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</si>
  <si>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</si>
  <si>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</si>
  <si>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</si>
  <si>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</si>
  <si>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</si>
  <si>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</si>
  <si>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</si>
  <si>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</si>
  <si>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</si>
  <si>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</si>
  <si>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</si>
  <si>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</si>
  <si>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</si>
  <si>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</si>
  <si>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</si>
  <si>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</si>
  <si>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</si>
  <si>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</si>
  <si>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</si>
  <si>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</si>
  <si>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</si>
  <si>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</si>
  <si>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</si>
  <si>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</si>
  <si>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</si>
  <si>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</si>
  <si>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</si>
  <si>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</si>
  <si>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</si>
  <si>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</si>
  <si>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</si>
  <si>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</si>
  <si>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</si>
  <si>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</si>
  <si>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</si>
  <si>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</si>
  <si>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</si>
  <si>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</si>
  <si>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</si>
  <si>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</si>
  <si>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</si>
  <si>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</si>
  <si>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</si>
  <si>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</si>
  <si>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</si>
  <si>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</si>
  <si>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</si>
  <si>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</si>
  <si>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</si>
  <si>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</si>
  <si>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</si>
  <si>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</si>
  <si>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</si>
  <si>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2021-19-19001922020</t>
  </si>
  <si>
    <t>19262010-213</t>
  </si>
  <si>
    <t>Brindar atencion a los niños y niñas entre los  seis 6 meses y hasta menores de los cinco 5 años de edad, con vulnerabilidad economica y social, prioritariamente a quienes por razones de trabajo sus padres o adultos responsables de su cuidado permanecen solo temporalmente y a los hijos familia en situacion de desplazamiento.</t>
  </si>
  <si>
    <t>19262016-147</t>
  </si>
  <si>
    <t>19262015-098</t>
  </si>
  <si>
    <t>YAMILET SALAZAR</t>
  </si>
  <si>
    <t>Cra 5 #18-03 Barrio la Union Caloto</t>
  </si>
  <si>
    <t xml:space="preserve">Brindar atencion a los niños y niñas entre los  seis 6 meses y hasta menores de los cinco 5 años de edad, con vulnerabilidad economica y social, prioritariamente a quienes por razones de trabajo sus padres o adultos responsables de su cuidado permanecen solo temporalmente y a los hijos familia en situacion de desplazamiento.
</t>
  </si>
  <si>
    <t>19262011-216</t>
  </si>
  <si>
    <t xml:space="preserve">Brindar atencion a los niños y niñas entre los  seis 6 meses y hasta menores de los cinco 5 años de edad, con vulnerabilidad economica y social, prioritariamente a quienes por razones de trabajo sus padres o adultos responsables de su cuidado permanecen solo temporalmente y a los hijos familia en situacion de desplazamiento.
</t>
  </si>
  <si>
    <t>19262012-105</t>
  </si>
  <si>
    <t>19262012-478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</si>
  <si>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responsablilidad dicha atencion</t>
  </si>
  <si>
    <t>19262012-713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</si>
  <si>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 para que este asuma con su personal y bajo su exclusiva responsablilidad dicha atencion</t>
  </si>
  <si>
    <t xml:space="preserve">Prestar el servicio de atención, educación inicial y cuidado a niños y niñas menores de 5 años, o hasta su ingreso al grado transición, con el fin de promover el desarrollo integral de la primera infancia de calidad de acuerdo a los lineamientos, manual operativo, las directrices, parámetros y estándares establecidos por el ICBF, en el marco de la estrategia de atención integral de SERO A SIEMPRE, así como regular las relaciones entre las partes derivadas de la entrega de aportes ICBF a la entidad administradora de servicio para que este asuma con su personal y bajo su  exclusiva responsabilidad dicha atención.
</t>
  </si>
  <si>
    <t>19262016-586</t>
  </si>
  <si>
    <t>Prestar el servicio de atención, educación inicial y cuidado a niños y niñas menores de 5 años, o hasta su ingreso al grado transición, con el fin de promover el desarrollo integral de la primera infancia con calidad de acuerdo a los lineamientos, manual operativo, las directrices, parámetros y estándares establecidos por el ICBF, en el marco de la estrategia de atención integral de SERO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</si>
  <si>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</si>
  <si>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19262017-470</t>
  </si>
  <si>
    <t>19001842019</t>
  </si>
  <si>
    <t>Prestar el servicio de educación inicial en el marco de la atención integral a niños y niñas menores de 5 años, o hasta su ingreso al grado de transición, de conformidad con el manual operativo de la modalidad y la directrices establecidas por el ICBF, en armonía con la política de estado para el desarrollo integral de la primera infancia “de cero a siempre”, en el servicio Hogares Infantiles.</t>
  </si>
  <si>
    <t>19002018-361</t>
  </si>
  <si>
    <t>Prestar el servicio de Hogares Infantiles -HI-, de conformidad con el manual operativo de la modalidad institucional y las directrices establecidas por el ICBF, en armonía con la política de estado para el desarrollo integral de la primera infancia de cero a siempre</t>
  </si>
  <si>
    <t>19001922020</t>
  </si>
  <si>
    <t>Prestar los servicios de educacion inicial  en el marco de la  atencion integral en Hogares Infantiles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</si>
  <si>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 xml:space="preserve"> Cra 4 #9-03 B/La Palma</t>
  </si>
  <si>
    <t>yamisa425@hotmail.com</t>
  </si>
  <si>
    <t>3127561985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</si>
</sst>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K7" zoomScale="86" zoomScaleNormal="8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2" t="s">
        <v>421</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891501469</v>
      </c>
      <c r="C20" s="5"/>
      <c r="D20" s="73"/>
      <c r="E20" s="5"/>
      <c r="F20" s="5"/>
      <c r="G20" s="5"/>
      <c r="H20" s="184"/>
      <c r="I20" s="147" t="s">
        <v>421</v>
      </c>
      <c r="J20" s="148" t="s">
        <v>429</v>
      </c>
      <c r="K20" s="149">
        <v>393333820</v>
      </c>
      <c r="L20" s="150"/>
      <c r="M20" s="150">
        <v>44561</v>
      </c>
      <c r="N20" s="133">
        <f>+(M20-L20)/30</f>
        <v>1485.3666666666666</v>
      </c>
      <c r="O20" s="136"/>
      <c r="U20" s="132"/>
      <c r="V20" s="104">
        <f ca="1">NOW()</f>
        <v>44193.677259490738</v>
      </c>
      <c r="W20" s="104">
        <f ca="1">NOW()</f>
        <v>44193.677259490738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HOGAR INFANTIL CALOTO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2665</v>
      </c>
      <c r="C48" s="111" t="s">
        <v>31</v>
      </c>
      <c r="D48" s="109" t="s">
        <v>2677</v>
      </c>
      <c r="E48" s="143">
        <v>40182</v>
      </c>
      <c r="F48" s="143">
        <v>40543</v>
      </c>
      <c r="G48" s="158">
        <f>IF(AND(E48&lt;&gt;"",F48&lt;&gt;""),((F48-E48)/30),"")</f>
        <v>12.033333333333333</v>
      </c>
      <c r="H48" s="118" t="s">
        <v>2683</v>
      </c>
      <c r="I48" s="112" t="s">
        <v>421</v>
      </c>
      <c r="J48" s="112" t="s">
        <v>429</v>
      </c>
      <c r="K48" s="115">
        <v>155760900</v>
      </c>
      <c r="L48" s="114" t="s">
        <v>1148</v>
      </c>
      <c r="M48" s="116"/>
      <c r="N48" s="114" t="s">
        <v>2634</v>
      </c>
      <c r="O48" s="114" t="s">
        <v>26</v>
      </c>
      <c r="P48" s="78"/>
    </row>
    <row r="49" spans="1:16" s="6" customFormat="1" ht="24.75" customHeight="1" x14ac:dyDescent="0.25">
      <c r="A49" s="141">
        <v>2</v>
      </c>
      <c r="B49" s="110" t="s">
        <v>2665</v>
      </c>
      <c r="C49" s="111" t="s">
        <v>31</v>
      </c>
      <c r="D49" s="109" t="s">
        <v>2684</v>
      </c>
      <c r="E49" s="143">
        <v>40546</v>
      </c>
      <c r="F49" s="143">
        <v>40908</v>
      </c>
      <c r="G49" s="158">
        <f t="shared" ref="G49:G50" si="2">IF(AND(E49&lt;&gt;"",F49&lt;&gt;""),((F49-E49)/30),"")</f>
        <v>12.066666666666666</v>
      </c>
      <c r="H49" s="118" t="s">
        <v>2685</v>
      </c>
      <c r="I49" s="112" t="s">
        <v>421</v>
      </c>
      <c r="J49" s="112" t="s">
        <v>429</v>
      </c>
      <c r="K49" s="115">
        <v>162270312</v>
      </c>
      <c r="L49" s="114" t="s">
        <v>1148</v>
      </c>
      <c r="M49" s="116"/>
      <c r="N49" s="114" t="s">
        <v>2634</v>
      </c>
      <c r="O49" s="114" t="s">
        <v>26</v>
      </c>
      <c r="P49" s="78"/>
    </row>
    <row r="50" spans="1:16" s="6" customFormat="1" ht="24.75" customHeight="1" x14ac:dyDescent="0.25">
      <c r="A50" s="141">
        <v>3</v>
      </c>
      <c r="B50" s="110" t="s">
        <v>2665</v>
      </c>
      <c r="C50" s="111" t="s">
        <v>31</v>
      </c>
      <c r="D50" s="109" t="s">
        <v>2686</v>
      </c>
      <c r="E50" s="143">
        <v>40933</v>
      </c>
      <c r="F50" s="143">
        <v>41090</v>
      </c>
      <c r="G50" s="158">
        <f t="shared" si="2"/>
        <v>5.2333333333333334</v>
      </c>
      <c r="H50" s="118" t="s">
        <v>2678</v>
      </c>
      <c r="I50" s="112" t="s">
        <v>421</v>
      </c>
      <c r="J50" s="112" t="s">
        <v>429</v>
      </c>
      <c r="K50" s="115">
        <v>84760209</v>
      </c>
      <c r="L50" s="114" t="s">
        <v>1148</v>
      </c>
      <c r="M50" s="116"/>
      <c r="N50" s="114" t="s">
        <v>2634</v>
      </c>
      <c r="O50" s="114" t="s">
        <v>26</v>
      </c>
      <c r="P50" s="78"/>
    </row>
    <row r="51" spans="1:16" s="6" customFormat="1" ht="24.75" customHeight="1" outlineLevel="1" x14ac:dyDescent="0.25">
      <c r="A51" s="141">
        <v>4</v>
      </c>
      <c r="B51" s="110" t="s">
        <v>2665</v>
      </c>
      <c r="C51" s="111" t="s">
        <v>31</v>
      </c>
      <c r="D51" s="109" t="s">
        <v>2687</v>
      </c>
      <c r="E51" s="143">
        <v>41095</v>
      </c>
      <c r="F51" s="143">
        <v>41273</v>
      </c>
      <c r="G51" s="158">
        <f t="shared" ref="G51:G107" si="3">IF(AND(E51&lt;&gt;"",F51&lt;&gt;""),((F51-E51)/30),"")</f>
        <v>5.9333333333333336</v>
      </c>
      <c r="H51" s="118" t="s">
        <v>2678</v>
      </c>
      <c r="I51" s="112" t="s">
        <v>421</v>
      </c>
      <c r="J51" s="112" t="s">
        <v>429</v>
      </c>
      <c r="K51" s="115">
        <v>88758015</v>
      </c>
      <c r="L51" s="114" t="s">
        <v>1148</v>
      </c>
      <c r="M51" s="116"/>
      <c r="N51" s="114" t="s">
        <v>2634</v>
      </c>
      <c r="O51" s="114" t="s">
        <v>26</v>
      </c>
      <c r="P51" s="78"/>
    </row>
    <row r="52" spans="1:16" s="7" customFormat="1" ht="24.75" customHeight="1" outlineLevel="1" x14ac:dyDescent="0.25">
      <c r="A52" s="142">
        <v>5</v>
      </c>
      <c r="B52" s="110" t="s">
        <v>2665</v>
      </c>
      <c r="C52" s="111" t="s">
        <v>31</v>
      </c>
      <c r="D52" s="109" t="s">
        <v>2689</v>
      </c>
      <c r="E52" s="143">
        <v>41256</v>
      </c>
      <c r="F52" s="143">
        <v>41851</v>
      </c>
      <c r="G52" s="158">
        <f t="shared" si="3"/>
        <v>19.833333333333332</v>
      </c>
      <c r="H52" s="118" t="s">
        <v>2688</v>
      </c>
      <c r="I52" s="112" t="s">
        <v>421</v>
      </c>
      <c r="J52" s="112" t="s">
        <v>429</v>
      </c>
      <c r="K52" s="115">
        <v>465743117</v>
      </c>
      <c r="L52" s="114" t="s">
        <v>1148</v>
      </c>
      <c r="M52" s="116"/>
      <c r="N52" s="114" t="s">
        <v>2634</v>
      </c>
      <c r="O52" s="114" t="s">
        <v>26</v>
      </c>
      <c r="P52" s="79"/>
    </row>
    <row r="53" spans="1:16" s="7" customFormat="1" ht="24.75" customHeight="1" outlineLevel="1" x14ac:dyDescent="0.25">
      <c r="A53" s="142">
        <v>6</v>
      </c>
      <c r="B53" s="110" t="s">
        <v>2665</v>
      </c>
      <c r="C53" s="111" t="s">
        <v>31</v>
      </c>
      <c r="D53" s="109" t="s">
        <v>2680</v>
      </c>
      <c r="E53" s="143">
        <v>42027</v>
      </c>
      <c r="F53" s="143">
        <v>42369</v>
      </c>
      <c r="G53" s="158">
        <f t="shared" si="3"/>
        <v>11.4</v>
      </c>
      <c r="H53" s="118" t="s">
        <v>2690</v>
      </c>
      <c r="I53" s="112" t="s">
        <v>421</v>
      </c>
      <c r="J53" s="112" t="s">
        <v>429</v>
      </c>
      <c r="K53" s="115">
        <v>304569697</v>
      </c>
      <c r="L53" s="114" t="s">
        <v>1148</v>
      </c>
      <c r="M53" s="116"/>
      <c r="N53" s="114" t="s">
        <v>2634</v>
      </c>
      <c r="O53" s="114" t="s">
        <v>26</v>
      </c>
      <c r="P53" s="79"/>
    </row>
    <row r="54" spans="1:16" s="7" customFormat="1" ht="24.75" customHeight="1" outlineLevel="1" x14ac:dyDescent="0.25">
      <c r="A54" s="142">
        <v>7</v>
      </c>
      <c r="B54" s="110" t="s">
        <v>2665</v>
      </c>
      <c r="C54" s="111" t="s">
        <v>31</v>
      </c>
      <c r="D54" s="109" t="s">
        <v>2679</v>
      </c>
      <c r="E54" s="143">
        <v>42394</v>
      </c>
      <c r="F54" s="143">
        <v>42674</v>
      </c>
      <c r="G54" s="158">
        <f t="shared" si="3"/>
        <v>9.3333333333333339</v>
      </c>
      <c r="H54" s="118" t="s">
        <v>2691</v>
      </c>
      <c r="I54" s="112" t="s">
        <v>421</v>
      </c>
      <c r="J54" s="112" t="s">
        <v>429</v>
      </c>
      <c r="K54" s="117">
        <v>266698210</v>
      </c>
      <c r="L54" s="114" t="s">
        <v>1148</v>
      </c>
      <c r="M54" s="116"/>
      <c r="N54" s="114" t="s">
        <v>2634</v>
      </c>
      <c r="O54" s="114" t="s">
        <v>26</v>
      </c>
      <c r="P54" s="79"/>
    </row>
    <row r="55" spans="1:16" s="7" customFormat="1" ht="24.75" customHeight="1" outlineLevel="1" x14ac:dyDescent="0.25">
      <c r="A55" s="142">
        <v>8</v>
      </c>
      <c r="B55" s="110" t="s">
        <v>2665</v>
      </c>
      <c r="C55" s="111" t="s">
        <v>31</v>
      </c>
      <c r="D55" s="109" t="s">
        <v>2692</v>
      </c>
      <c r="E55" s="143">
        <v>42666</v>
      </c>
      <c r="F55" s="143">
        <v>43039</v>
      </c>
      <c r="G55" s="158">
        <f t="shared" si="3"/>
        <v>12.433333333333334</v>
      </c>
      <c r="H55" s="113" t="s">
        <v>2693</v>
      </c>
      <c r="I55" s="112" t="s">
        <v>421</v>
      </c>
      <c r="J55" s="112" t="s">
        <v>429</v>
      </c>
      <c r="K55" s="117">
        <v>262505560</v>
      </c>
      <c r="L55" s="114" t="s">
        <v>1148</v>
      </c>
      <c r="M55" s="116"/>
      <c r="N55" s="114" t="s">
        <v>2634</v>
      </c>
      <c r="O55" s="114" t="s">
        <v>26</v>
      </c>
      <c r="P55" s="79"/>
    </row>
    <row r="56" spans="1:16" s="7" customFormat="1" ht="24.75" customHeight="1" outlineLevel="1" x14ac:dyDescent="0.25">
      <c r="A56" s="142">
        <v>9</v>
      </c>
      <c r="B56" s="110" t="s">
        <v>2665</v>
      </c>
      <c r="C56" s="111" t="s">
        <v>31</v>
      </c>
      <c r="D56" s="109" t="s">
        <v>2695</v>
      </c>
      <c r="E56" s="143">
        <v>43040</v>
      </c>
      <c r="F56" s="143">
        <v>43312</v>
      </c>
      <c r="G56" s="158">
        <f t="shared" si="3"/>
        <v>9.0666666666666664</v>
      </c>
      <c r="H56" s="113" t="s">
        <v>2694</v>
      </c>
      <c r="I56" s="112" t="s">
        <v>421</v>
      </c>
      <c r="J56" s="112" t="s">
        <v>429</v>
      </c>
      <c r="K56" s="117">
        <v>366996880</v>
      </c>
      <c r="L56" s="114" t="s">
        <v>1148</v>
      </c>
      <c r="M56" s="116"/>
      <c r="N56" s="114" t="s">
        <v>2634</v>
      </c>
      <c r="O56" s="114" t="s">
        <v>26</v>
      </c>
      <c r="P56" s="79"/>
    </row>
    <row r="57" spans="1:16" s="7" customFormat="1" ht="24.75" customHeight="1" outlineLevel="1" x14ac:dyDescent="0.25">
      <c r="A57" s="142">
        <v>10</v>
      </c>
      <c r="B57" s="64" t="s">
        <v>2665</v>
      </c>
      <c r="C57" s="65" t="s">
        <v>31</v>
      </c>
      <c r="D57" s="63" t="s">
        <v>2698</v>
      </c>
      <c r="E57" s="143">
        <v>43405</v>
      </c>
      <c r="F57" s="143">
        <v>43434</v>
      </c>
      <c r="G57" s="158">
        <f t="shared" si="3"/>
        <v>0.96666666666666667</v>
      </c>
      <c r="H57" s="64" t="s">
        <v>2697</v>
      </c>
      <c r="I57" s="63" t="s">
        <v>421</v>
      </c>
      <c r="J57" s="63" t="s">
        <v>429</v>
      </c>
      <c r="K57" s="66">
        <v>37745290</v>
      </c>
      <c r="L57" s="65" t="s">
        <v>1148</v>
      </c>
      <c r="M57" s="67"/>
      <c r="N57" s="65" t="s">
        <v>2634</v>
      </c>
      <c r="O57" s="65" t="s">
        <v>26</v>
      </c>
      <c r="P57" s="79"/>
    </row>
    <row r="58" spans="1:16" s="7" customFormat="1" ht="24.75" customHeight="1" outlineLevel="1" x14ac:dyDescent="0.25">
      <c r="A58" s="142">
        <v>11</v>
      </c>
      <c r="B58" s="64" t="s">
        <v>2665</v>
      </c>
      <c r="C58" s="65" t="s">
        <v>31</v>
      </c>
      <c r="D58" s="63" t="s">
        <v>2696</v>
      </c>
      <c r="E58" s="143">
        <v>43484</v>
      </c>
      <c r="F58" s="143">
        <v>43819</v>
      </c>
      <c r="G58" s="158">
        <f t="shared" si="3"/>
        <v>11.166666666666666</v>
      </c>
      <c r="H58" s="64" t="s">
        <v>2699</v>
      </c>
      <c r="I58" s="63" t="s">
        <v>421</v>
      </c>
      <c r="J58" s="63" t="s">
        <v>429</v>
      </c>
      <c r="K58" s="66">
        <v>357216850</v>
      </c>
      <c r="L58" s="65" t="s">
        <v>1148</v>
      </c>
      <c r="M58" s="67"/>
      <c r="N58" s="65" t="s">
        <v>2634</v>
      </c>
      <c r="O58" s="65" t="s">
        <v>26</v>
      </c>
      <c r="P58" s="79"/>
    </row>
    <row r="59" spans="1:16" s="7" customFormat="1" ht="24.75" customHeight="1" outlineLevel="1" x14ac:dyDescent="0.25">
      <c r="A59" s="142">
        <v>12</v>
      </c>
      <c r="B59" s="64"/>
      <c r="C59" s="65"/>
      <c r="D59" s="63"/>
      <c r="E59" s="143"/>
      <c r="F59" s="143"/>
      <c r="G59" s="158" t="str">
        <f t="shared" si="3"/>
        <v/>
      </c>
      <c r="H59" s="120"/>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2700</v>
      </c>
      <c r="E114" s="143">
        <v>43879</v>
      </c>
      <c r="F114" s="143">
        <v>44196</v>
      </c>
      <c r="G114" s="158">
        <f>IF(AND(E114&lt;&gt;"",F114&lt;&gt;""),((F114-E114)/30),"")</f>
        <v>10.566666666666666</v>
      </c>
      <c r="H114" s="118" t="s">
        <v>2701</v>
      </c>
      <c r="I114" s="119" t="s">
        <v>421</v>
      </c>
      <c r="J114" s="119" t="s">
        <v>429</v>
      </c>
      <c r="K114" s="121">
        <v>388459260</v>
      </c>
      <c r="L114" s="100">
        <f>+IF(AND(K114&gt;0,O114="Ejecución"),(K114/877802)*Tabla28[[#This Row],[% participación]],IF(AND(K114&gt;0,O114&lt;&gt;"Ejecución"),"-",""))</f>
        <v>442.53631228910393</v>
      </c>
      <c r="M114" s="122" t="s">
        <v>1148</v>
      </c>
      <c r="N114" s="171">
        <f>+IF(M117="No",1,IF(M117="Si","Ingrese %",""))</f>
        <v>1</v>
      </c>
      <c r="O114" s="160" t="s">
        <v>1150</v>
      </c>
      <c r="P114" s="78"/>
    </row>
    <row r="115" spans="1:16" s="6" customFormat="1" ht="24.75" customHeight="1" x14ac:dyDescent="0.25">
      <c r="A115" s="141">
        <v>2</v>
      </c>
      <c r="B115" s="159" t="s">
        <v>2665</v>
      </c>
      <c r="C115" s="161" t="s">
        <v>31</v>
      </c>
      <c r="D115" s="119"/>
      <c r="E115" s="143"/>
      <c r="F115" s="143"/>
      <c r="G115" s="158" t="str">
        <f t="shared" ref="G115:G116" si="4">IF(AND(E115&lt;&gt;"",F115&lt;&gt;""),((F115-E115)/30),"")</f>
        <v/>
      </c>
      <c r="H115" s="118"/>
      <c r="I115" s="63"/>
      <c r="J115" s="63"/>
      <c r="K115" s="121"/>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118"/>
      <c r="I116" s="63"/>
      <c r="J116" s="63"/>
      <c r="K116" s="121"/>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119"/>
      <c r="E117" s="143"/>
      <c r="F117" s="143"/>
      <c r="G117" s="158" t="str">
        <f t="shared" ref="G117:G159" si="5">IF(AND(E117&lt;&gt;"",F117&lt;&gt;""),((F117-E117)/30),"")</f>
        <v/>
      </c>
      <c r="H117" s="118"/>
      <c r="I117" s="63"/>
      <c r="J117" s="63"/>
      <c r="K117" s="121"/>
      <c r="L117" s="100" t="str">
        <f>+IF(AND(K117&gt;0,O117="Ejecución"),(K117/877802)*Tabla28[[#This Row],[% participación]],IF(AND(K117&gt;0,O117&lt;&gt;"Ejecución"),"-",""))</f>
        <v/>
      </c>
      <c r="M117" s="65" t="s">
        <v>1148</v>
      </c>
      <c r="N117" s="171" t="str">
        <f>+IF(M118="No",1,IF(M118="Si","Ingrese %",""))</f>
        <v/>
      </c>
      <c r="O117" s="160" t="s">
        <v>1150</v>
      </c>
      <c r="P117" s="78"/>
    </row>
    <row r="118" spans="1:16" s="7" customFormat="1" ht="24.75" customHeight="1" outlineLevel="1" x14ac:dyDescent="0.25">
      <c r="A118" s="142">
        <v>5</v>
      </c>
      <c r="B118" s="159" t="s">
        <v>2665</v>
      </c>
      <c r="C118" s="161" t="s">
        <v>31</v>
      </c>
      <c r="D118" s="119"/>
      <c r="E118" s="143"/>
      <c r="F118" s="143"/>
      <c r="G118" s="158" t="str">
        <f t="shared" si="5"/>
        <v/>
      </c>
      <c r="H118" s="118"/>
      <c r="I118" s="63"/>
      <c r="J118" s="63"/>
      <c r="K118" s="121"/>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119"/>
      <c r="E119" s="143"/>
      <c r="F119" s="143"/>
      <c r="G119" s="158" t="str">
        <f t="shared" si="5"/>
        <v/>
      </c>
      <c r="H119" s="118"/>
      <c r="I119" s="63"/>
      <c r="J119" s="63"/>
      <c r="K119" s="121"/>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119"/>
      <c r="E120" s="143"/>
      <c r="F120" s="143"/>
      <c r="G120" s="158" t="str">
        <f t="shared" si="5"/>
        <v/>
      </c>
      <c r="H120" s="118"/>
      <c r="I120" s="63"/>
      <c r="J120" s="63"/>
      <c r="K120" s="117"/>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119"/>
      <c r="E121" s="143"/>
      <c r="F121" s="143"/>
      <c r="G121" s="158" t="str">
        <f t="shared" si="5"/>
        <v/>
      </c>
      <c r="H121" s="120"/>
      <c r="I121" s="63"/>
      <c r="J121" s="63"/>
      <c r="K121" s="117"/>
      <c r="L121" s="100" t="str">
        <f>+IF(AND(K121&gt;0,O121="Ejecución"),(K121/877802)*Tabla28[[#This Row],[% participación]],IF(AND(K121&gt;0,O121&lt;&gt;"Ejecución"),"-",""))</f>
        <v/>
      </c>
      <c r="M121" s="65"/>
      <c r="N121" s="171" t="str">
        <f>+IF(M121="No",1,IF(M121="Si","Ingrese %",""))</f>
        <v/>
      </c>
      <c r="O121" s="160" t="s">
        <v>1150</v>
      </c>
      <c r="P121" s="79"/>
    </row>
    <row r="122" spans="1:16" s="7" customFormat="1" ht="24.75" customHeight="1" outlineLevel="1" x14ac:dyDescent="0.25">
      <c r="A122" s="142">
        <v>9</v>
      </c>
      <c r="B122" s="159" t="s">
        <v>2665</v>
      </c>
      <c r="C122" s="161" t="s">
        <v>31</v>
      </c>
      <c r="D122" s="119"/>
      <c r="E122" s="143"/>
      <c r="F122" s="143"/>
      <c r="G122" s="158" t="str">
        <f t="shared" si="5"/>
        <v/>
      </c>
      <c r="H122" s="120"/>
      <c r="I122" s="63"/>
      <c r="J122" s="63"/>
      <c r="K122" s="117"/>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119"/>
      <c r="E123" s="143"/>
      <c r="F123" s="143"/>
      <c r="G123" s="158" t="str">
        <f t="shared" si="5"/>
        <v/>
      </c>
      <c r="H123" s="120"/>
      <c r="I123" s="63"/>
      <c r="J123" s="63"/>
      <c r="K123" s="121"/>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119"/>
      <c r="E124" s="143"/>
      <c r="F124" s="143"/>
      <c r="G124" s="158" t="str">
        <f t="shared" si="5"/>
        <v/>
      </c>
      <c r="H124" s="120"/>
      <c r="I124" s="63"/>
      <c r="J124" s="63"/>
      <c r="K124" s="121"/>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33203</v>
      </c>
      <c r="D193" s="5"/>
      <c r="E193" s="124">
        <v>2044</v>
      </c>
      <c r="F193" s="5"/>
      <c r="G193" s="5"/>
      <c r="H193" s="145" t="s">
        <v>2681</v>
      </c>
      <c r="J193" s="5"/>
      <c r="K193" s="125">
        <v>28369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2682</v>
      </c>
      <c r="J211" s="27" t="s">
        <v>2622</v>
      </c>
      <c r="K211" s="146" t="s">
        <v>2702</v>
      </c>
      <c r="L211" s="21"/>
      <c r="M211" s="21"/>
      <c r="N211" s="21"/>
      <c r="O211" s="8"/>
    </row>
    <row r="212" spans="1:15" x14ac:dyDescent="0.25">
      <c r="A212" s="9"/>
      <c r="B212" s="27" t="s">
        <v>2619</v>
      </c>
      <c r="C212" s="145" t="s">
        <v>2681</v>
      </c>
      <c r="D212" s="21"/>
      <c r="G212" s="27" t="s">
        <v>2621</v>
      </c>
      <c r="H212" s="146" t="s">
        <v>2704</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2" right="3.937007874015748E-2" top="0.35433070866141736" bottom="0.35433070866141736" header="0.17"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6:D160 M126:M160 G114:G121 L106:L107 G129:J160 L83:L90 G48:G90 B83:B90 G122:G124 G125 G126:H126 J126 G127:H127 J127 G128:H128 J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4fb10211-09fb-4e80-9f0b-184718d5d98c"/>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dcmityp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2020-12-28T20:02:38Z</cp:lastPrinted>
  <dcterms:created xsi:type="dcterms:W3CDTF">2020-10-14T21:57:42Z</dcterms:created>
  <dcterms:modified xsi:type="dcterms:W3CDTF">2020-12-28T21:15:17Z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