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Espejuelo\Desktop\BETTO\"/>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09"/>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<sst xmlns="http://schemas.openxmlformats.org/spreadsheetml/2006/main" count="3088" uniqueCount="2699">
  <si>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</si>
  <si>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</si>
  <si>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</si>
  <si>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</si>
  <si>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</si>
  <si>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</si>
  <si>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</si>
  <si>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</si>
  <si>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</si>
  <si>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</si>
  <si>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</si>
  <si>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</si>
  <si>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</si>
  <si>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</si>
  <si>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</si>
  <si>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</si>
  <si>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</si>
  <si>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</si>
  <si>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</si>
  <si>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</si>
  <si>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</si>
  <si>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</si>
  <si>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</si>
  <si>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</si>
  <si>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</si>
  <si>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</si>
  <si>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</si>
  <si>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</si>
  <si>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</si>
  <si>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</si>
  <si>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</si>
  <si>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</si>
  <si>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</si>
  <si>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</si>
  <si>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</si>
  <si>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</si>
  <si>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</si>
  <si>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</si>
  <si>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</si>
  <si>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</si>
  <si>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</si>
  <si>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</si>
  <si>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</si>
  <si>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</si>
  <si>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</si>
  <si>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</si>
  <si>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</si>
  <si>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</si>
  <si>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</si>
  <si>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</si>
  <si>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</si>
  <si>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</si>
  <si>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</si>
  <si>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</si>
  <si>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</si>
  <si>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</si>
  <si>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</si>
  <si>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</si>
  <si>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</si>
  <si>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</si>
  <si>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</si>
  <si>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</si>
  <si>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</si>
  <si>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</si>
  <si>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</si>
  <si>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</si>
  <si>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</si>
  <si>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</si>
  <si>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</si>
  <si>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</si>
  <si>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</si>
  <si>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</si>
  <si>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</si>
  <si>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</si>
  <si>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</si>
  <si>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</si>
  <si>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</si>
  <si>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</si>
  <si>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</si>
  <si>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</si>
  <si>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</si>
  <si>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</si>
  <si>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</si>
  <si>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</si>
  <si>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</si>
  <si>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</si>
  <si>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</si>
  <si>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</si>
  <si>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</si>
  <si>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</si>
  <si>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</si>
  <si>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</si>
  <si>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</si>
  <si>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</si>
  <si>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</si>
  <si>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</si>
  <si>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</si>
  <si>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</si>
  <si>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</si>
  <si>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</si>
  <si>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</si>
  <si>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</si>
  <si>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</si>
  <si>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</si>
  <si>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</si>
  <si>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</si>
  <si>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</si>
  <si>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</si>
  <si>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</si>
  <si>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</si>
  <si>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</si>
  <si>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</si>
  <si>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</si>
  <si>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</si>
  <si>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</si>
  <si>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</si>
  <si>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</si>
  <si>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</si>
  <si>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</si>
  <si>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</si>
  <si>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</si>
  <si>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</si>
  <si>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</si>
  <si>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</si>
  <si>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</si>
  <si>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</si>
  <si>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</si>
  <si>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</si>
  <si>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</si>
  <si>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</si>
  <si>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</si>
  <si>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</si>
  <si>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</si>
  <si>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</si>
  <si>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</si>
  <si>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</si>
  <si>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</si>
  <si>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</si>
  <si>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</si>
  <si>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</si>
  <si>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</si>
  <si>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</si>
  <si>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</si>
  <si>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</si>
  <si>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</si>
  <si>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</si>
  <si>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</si>
  <si>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</si>
  <si>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</si>
  <si>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</si>
  <si>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</si>
  <si>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</si>
  <si>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</si>
  <si>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</si>
  <si>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</si>
  <si>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</si>
  <si>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</si>
  <si>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</si>
  <si>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</si>
  <si>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</si>
  <si>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</si>
  <si>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</si>
  <si>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</si>
  <si>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</si>
  <si>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</si>
  <si>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</si>
  <si>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</si>
  <si>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</si>
  <si>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</si>
  <si>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</si>
  <si>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</si>
  <si>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</si>
  <si>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</si>
  <si>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</si>
  <si>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</si>
  <si>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</si>
  <si>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</si>
  <si>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</si>
  <si>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</si>
  <si>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</si>
  <si>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</si>
  <si>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</si>
  <si>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</si>
  <si>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</si>
  <si>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</si>
  <si>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</si>
  <si>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</si>
  <si>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</si>
  <si>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</si>
  <si>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</si>
  <si>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</si>
  <si>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</si>
  <si>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</si>
  <si>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</si>
  <si>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</si>
  <si>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</si>
  <si>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</si>
  <si>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</si>
  <si>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</si>
  <si>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</si>
  <si>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</si>
  <si>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</si>
  <si>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</si>
  <si>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</si>
  <si>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</si>
  <si>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</si>
  <si>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</si>
  <si>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</si>
  <si>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</si>
  <si>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</si>
  <si>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</si>
  <si>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</si>
  <si>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</si>
  <si>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</si>
  <si>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</si>
  <si>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</si>
  <si>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</si>
  <si>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</si>
  <si>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</si>
  <si>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</si>
  <si>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</si>
  <si>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</si>
  <si>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</si>
  <si>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</si>
  <si>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</si>
  <si>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</si>
  <si>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</si>
  <si>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</si>
  <si>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</si>
  <si>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</si>
  <si>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</si>
  <si>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</si>
  <si>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</si>
  <si>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</si>
  <si>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</si>
  <si>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</si>
  <si>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</si>
  <si>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</si>
  <si>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</si>
  <si>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</si>
  <si>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</si>
  <si>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</si>
  <si>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</si>
  <si>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</si>
  <si>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</si>
  <si>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</si>
  <si>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</si>
  <si>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</si>
  <si>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</si>
  <si>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</si>
  <si>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</si>
  <si>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</si>
  <si>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</si>
  <si>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</si>
  <si>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</si>
  <si>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</si>
  <si>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</si>
  <si>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</si>
  <si>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</si>
  <si>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</si>
  <si>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</si>
  <si>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</si>
  <si>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</si>
  <si>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</si>
  <si>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</si>
  <si>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</si>
  <si>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</si>
  <si>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</si>
  <si>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</si>
  <si>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</si>
  <si>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</si>
  <si>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</si>
  <si>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</si>
  <si>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</si>
  <si>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</si>
  <si>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</si>
  <si>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</si>
  <si>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</si>
  <si>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</si>
  <si>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</si>
  <si>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</si>
  <si>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</si>
  <si>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</si>
  <si>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</si>
  <si>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</si>
  <si>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</si>
  <si>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</si>
  <si>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</si>
  <si>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</si>
  <si>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</si>
  <si>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</si>
  <si>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</si>
  <si>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</si>
  <si>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</si>
  <si>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</si>
  <si>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</si>
  <si>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</si>
  <si>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</si>
  <si>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</si>
  <si>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</si>
  <si>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</si>
  <si>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</si>
  <si>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</si>
  <si>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</si>
  <si>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</si>
  <si>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</si>
  <si>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</si>
  <si>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</si>
  <si>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</si>
  <si>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</si>
  <si>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</si>
  <si>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</si>
  <si>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</si>
  <si>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</si>
  <si>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</si>
  <si>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</si>
  <si>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</si>
  <si>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</si>
  <si>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</si>
  <si>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</si>
  <si>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</si>
  <si>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</si>
  <si>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</si>
  <si>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</si>
  <si>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</si>
  <si>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</si>
  <si>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</si>
  <si>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</si>
  <si>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</si>
  <si>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</si>
  <si>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</si>
  <si>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</si>
  <si>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</si>
  <si>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</si>
  <si>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</si>
  <si>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</si>
  <si>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</si>
  <si>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</si>
  <si>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</si>
  <si>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</si>
  <si>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</si>
  <si>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</si>
  <si>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</si>
  <si>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</si>
  <si>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</si>
  <si>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</si>
  <si>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</si>
  <si>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</si>
  <si>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</si>
  <si>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</si>
  <si>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</si>
  <si>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</si>
  <si>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</si>
  <si>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</si>
  <si>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</si>
  <si>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</si>
  <si>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</si>
  <si>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</si>
  <si>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</si>
  <si>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</si>
  <si>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</si>
  <si>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</si>
  <si>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</si>
  <si>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</si>
  <si>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</si>
  <si>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</si>
  <si>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</si>
  <si>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</si>
  <si>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</si>
  <si>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</si>
  <si>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</si>
  <si>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</si>
  <si>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</si>
  <si>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</si>
  <si>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</si>
  <si>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</si>
  <si>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</si>
  <si>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</si>
  <si>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</si>
  <si>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</si>
  <si>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</si>
  <si>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</si>
  <si>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</si>
  <si>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</si>
  <si>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</si>
  <si>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</si>
  <si>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</si>
  <si>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</si>
  <si>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</si>
  <si>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</si>
  <si>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</si>
  <si>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</si>
  <si>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</si>
  <si>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</si>
  <si>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</si>
  <si>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</si>
  <si>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</si>
  <si>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</si>
  <si>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</si>
  <si>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</si>
  <si>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</si>
  <si>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</si>
  <si>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</si>
  <si>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</si>
  <si>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</si>
  <si>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</si>
  <si>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</si>
  <si>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</si>
  <si>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</si>
  <si>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</si>
  <si>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</si>
  <si>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</si>
  <si>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</si>
  <si>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</si>
  <si>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</si>
  <si>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</si>
  <si>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</si>
  <si>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</si>
  <si>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</si>
  <si>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</si>
  <si>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</si>
  <si>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</si>
  <si>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</si>
  <si>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</si>
  <si>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</si>
  <si>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</si>
  <si>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</si>
  <si>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</si>
  <si>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</si>
  <si>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</si>
  <si>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</si>
  <si>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</si>
  <si>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</si>
  <si>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</si>
  <si>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</si>
  <si>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</si>
  <si>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</si>
  <si>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</si>
  <si>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</si>
  <si>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</si>
  <si>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</si>
  <si>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</si>
  <si>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</si>
  <si>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</si>
  <si>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</si>
  <si>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</si>
  <si>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</si>
  <si>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</si>
  <si>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</si>
  <si>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</si>
  <si>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</si>
  <si>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</si>
  <si>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</si>
  <si>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</si>
  <si>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</si>
  <si>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</si>
  <si>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</si>
  <si>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</si>
  <si>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</si>
  <si>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</si>
  <si>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</si>
  <si>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</si>
  <si>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</si>
  <si>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</si>
  <si>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</si>
  <si>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</si>
  <si>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</si>
  <si>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</si>
  <si>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</si>
  <si>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</si>
  <si>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</si>
  <si>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</si>
  <si>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</si>
  <si>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</si>
  <si>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</si>
  <si>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</si>
  <si>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</si>
  <si>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</si>
  <si>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</si>
  <si>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</si>
  <si>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</si>
  <si>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</si>
  <si>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</si>
  <si>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</si>
  <si>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</si>
  <si>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</si>
  <si>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</si>
  <si>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</si>
  <si>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</si>
  <si>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</si>
  <si>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</si>
  <si>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</si>
  <si>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</si>
  <si>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</si>
  <si>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</si>
  <si>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</si>
  <si>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</si>
  <si>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</si>
  <si>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</si>
  <si>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</si>
  <si>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</si>
  <si>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</si>
  <si>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</si>
  <si>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</si>
  <si>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</si>
  <si>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</si>
  <si>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</si>
  <si>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</si>
  <si>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</si>
  <si>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</si>
  <si>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</si>
  <si>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</si>
  <si>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</si>
  <si>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</si>
  <si>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</si>
  <si>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</si>
  <si>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</si>
  <si>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</si>
  <si>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</si>
  <si>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</si>
  <si>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</si>
  <si>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</si>
  <si>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</si>
  <si>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</si>
  <si>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</si>
  <si>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</si>
  <si>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</si>
  <si>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</si>
  <si>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</si>
  <si>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</si>
  <si>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</si>
  <si>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</si>
  <si>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</si>
  <si>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</si>
  <si>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</si>
  <si>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</si>
  <si>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</si>
  <si>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</si>
  <si>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</si>
  <si>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</si>
  <si>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</si>
  <si>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</si>
  <si>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</si>
  <si>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</si>
  <si>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</si>
  <si>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</si>
  <si>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</si>
  <si>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</si>
  <si>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</si>
  <si>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</si>
  <si>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</si>
  <si>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</si>
  <si>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</si>
  <si>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</si>
  <si>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</si>
  <si>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</si>
  <si>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</si>
  <si>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</si>
  <si>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</si>
  <si>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</si>
  <si>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</si>
  <si>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</si>
  <si>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</si>
  <si>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</si>
  <si>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</si>
  <si>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</si>
  <si>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</si>
  <si>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</si>
  <si>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</si>
  <si>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</si>
  <si>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</si>
  <si>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</si>
  <si>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</si>
  <si>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</si>
  <si>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</si>
  <si>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</si>
  <si>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</si>
  <si>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</si>
  <si>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</si>
  <si>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</si>
  <si>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</si>
  <si>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</si>
  <si>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</si>
  <si>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</si>
  <si>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</si>
  <si>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</si>
  <si>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</si>
  <si>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</si>
  <si>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</si>
  <si>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</si>
  <si>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</si>
  <si>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</si>
  <si>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</si>
  <si>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</si>
  <si>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</si>
  <si>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</si>
  <si>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</si>
  <si>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</si>
  <si>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</si>
  <si>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</si>
  <si>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</si>
  <si>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</si>
  <si>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</si>
  <si>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</si>
  <si>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</si>
  <si>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</si>
  <si>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</si>
  <si>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</si>
  <si>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</si>
  <si>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</si>
  <si>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</si>
  <si>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</si>
  <si>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</si>
  <si>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</si>
  <si>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</si>
  <si>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</si>
  <si>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</si>
  <si>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</si>
  <si>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</si>
  <si>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</si>
  <si>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</si>
  <si>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</si>
  <si>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</si>
  <si>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</si>
  <si>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</si>
  <si>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</si>
  <si>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</si>
  <si>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</si>
  <si>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</si>
  <si>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</si>
  <si>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</si>
  <si>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</si>
  <si>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</si>
  <si>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</si>
  <si>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</si>
  <si>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</si>
  <si>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</si>
  <si>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</si>
  <si>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</si>
  <si>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</si>
  <si>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</si>
  <si>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</si>
  <si>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</si>
  <si>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</si>
  <si>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</si>
  <si>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</si>
  <si>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</si>
  <si>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</si>
  <si>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</si>
  <si>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</si>
  <si>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</si>
  <si>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</si>
  <si>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</si>
  <si>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</si>
  <si>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</si>
  <si>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</si>
  <si>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</si>
  <si>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</si>
  <si>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</si>
  <si>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</si>
  <si>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</si>
  <si>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</si>
  <si>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</si>
  <si>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</si>
  <si>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</si>
  <si>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</si>
  <si>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</si>
  <si>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</si>
  <si>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</si>
  <si>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</si>
  <si>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</si>
  <si>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</si>
  <si>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</si>
  <si>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</si>
  <si>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</si>
  <si>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</si>
  <si>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</si>
  <si>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</si>
  <si>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</si>
  <si>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</si>
  <si>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</si>
  <si>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</si>
  <si>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</si>
  <si>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</si>
  <si>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</si>
  <si>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</si>
  <si>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</si>
  <si>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</si>
  <si>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</si>
  <si>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</si>
  <si>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</si>
  <si>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</si>
  <si>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</si>
  <si>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</si>
  <si>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</si>
  <si>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</si>
  <si>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</si>
  <si>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</si>
  <si>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</si>
  <si>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</si>
  <si>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</si>
  <si>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</si>
  <si>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</si>
  <si>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</si>
  <si>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</si>
  <si>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</si>
  <si>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</si>
  <si>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</si>
  <si>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</si>
  <si>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</si>
  <si>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</si>
  <si>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</si>
  <si>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</si>
  <si>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</si>
  <si>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</si>
  <si>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</si>
  <si>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</si>
  <si>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</si>
  <si>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</si>
  <si>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</si>
  <si>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</si>
  <si>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</si>
  <si>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</si>
  <si>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</si>
  <si>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</si>
  <si>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</si>
  <si>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</si>
  <si>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</si>
  <si>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</si>
  <si>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</si>
  <si>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</si>
  <si>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</si>
  <si>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</si>
  <si>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</si>
  <si>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</si>
  <si>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</si>
  <si>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</si>
  <si>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</si>
  <si>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</si>
  <si>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</si>
  <si>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</si>
  <si>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</si>
  <si>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</si>
  <si>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</si>
  <si>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</si>
  <si>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</si>
  <si>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</si>
  <si>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</si>
  <si>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</si>
  <si>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</si>
  <si>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</si>
  <si>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</si>
  <si>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</si>
  <si>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</si>
  <si>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</si>
  <si>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</si>
  <si>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</si>
  <si>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</si>
  <si>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</si>
  <si>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</si>
  <si>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</si>
  <si>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</si>
  <si>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</si>
  <si>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</si>
  <si>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</si>
  <si>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</si>
  <si>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</si>
  <si>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</si>
  <si>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</si>
  <si>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</si>
  <si>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</si>
  <si>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</si>
  <si>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</si>
  <si>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</si>
  <si>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</si>
  <si>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</si>
  <si>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</si>
  <si>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</si>
  <si>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</si>
  <si>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</si>
  <si>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</si>
  <si>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</si>
  <si>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</si>
  <si>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</si>
  <si>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</si>
  <si>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</si>
  <si>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</si>
  <si>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</si>
  <si>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</si>
  <si>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</si>
  <si>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</si>
  <si>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</si>
  <si>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</si>
  <si>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</si>
  <si>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</si>
  <si>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</si>
  <si>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</si>
  <si>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</si>
  <si>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</si>
  <si>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</si>
  <si>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</si>
  <si>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</si>
  <si>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</si>
  <si>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</si>
  <si>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</si>
  <si>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</si>
  <si>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</si>
  <si>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</si>
  <si>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</si>
  <si>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</si>
  <si>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</si>
  <si>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</si>
  <si>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</si>
  <si>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</si>
  <si>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</si>
  <si>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</si>
  <si>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</si>
  <si>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</si>
  <si>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</si>
  <si>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</si>
  <si>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</si>
  <si>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</si>
  <si>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</si>
  <si>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</si>
  <si>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</si>
  <si>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</si>
  <si>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</si>
  <si>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</si>
  <si>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</si>
  <si>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</si>
  <si>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</si>
  <si>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</si>
  <si>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</si>
  <si>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</si>
  <si>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</si>
  <si>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</si>
  <si>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</si>
  <si>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</si>
  <si>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</si>
  <si>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</si>
  <si>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</si>
  <si>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</si>
  <si>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</si>
  <si>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</si>
  <si>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</si>
  <si>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</si>
  <si>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</si>
  <si>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</si>
  <si>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</si>
  <si>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</si>
  <si>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</si>
  <si>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</si>
  <si>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</si>
  <si>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</si>
  <si>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</si>
  <si>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</si>
  <si>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</si>
  <si>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</si>
  <si>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</si>
  <si>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</si>
  <si>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</si>
  <si>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</si>
  <si>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</si>
  <si>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</si>
  <si>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</si>
  <si>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</si>
  <si>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</si>
  <si>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</si>
  <si>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</si>
  <si>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</si>
  <si>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</si>
  <si>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</si>
  <si>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</si>
  <si>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</si>
  <si>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</si>
  <si>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</si>
  <si>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</si>
  <si>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</si>
  <si>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</si>
  <si>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</si>
  <si>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</si>
  <si>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</si>
  <si>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</si>
  <si>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</si>
  <si>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</si>
  <si>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</si>
  <si>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</si>
  <si>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</si>
  <si>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</si>
  <si>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</si>
  <si>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</si>
  <si>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</si>
  <si>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</si>
  <si>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</si>
  <si>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</si>
  <si>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</si>
  <si>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</si>
  <si>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</si>
  <si>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</si>
  <si>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</si>
  <si>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</si>
  <si>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</si>
  <si>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</si>
  <si>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</si>
  <si>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</si>
  <si>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</si>
  <si>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</si>
  <si>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</si>
  <si>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</si>
  <si>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</si>
  <si>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</si>
  <si>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</si>
  <si>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</si>
  <si>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</si>
  <si>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</si>
  <si>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</si>
  <si>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</si>
  <si>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</si>
  <si>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</si>
  <si>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</si>
  <si>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</si>
  <si>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</si>
  <si>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</si>
  <si>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</si>
  <si>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</si>
  <si>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</si>
  <si>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</si>
  <si>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</si>
  <si>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</si>
  <si>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</si>
  <si>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</si>
  <si>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</si>
  <si>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</si>
  <si>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</si>
  <si>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</si>
  <si>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</si>
  <si>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</si>
  <si>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</si>
  <si>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</si>
  <si>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</si>
  <si>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</si>
  <si>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</si>
  <si>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</si>
  <si>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</si>
  <si>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</si>
  <si>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</si>
  <si>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</si>
  <si>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</si>
  <si>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</si>
  <si>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</si>
  <si>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</si>
  <si>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</si>
  <si>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</si>
  <si>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</si>
  <si>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</si>
  <si>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</si>
  <si>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</si>
  <si>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</si>
  <si>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</si>
  <si>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</si>
  <si>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</si>
  <si>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</si>
  <si>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</si>
  <si>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</si>
  <si>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</si>
  <si>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</si>
  <si>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</si>
  <si>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</si>
  <si>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</si>
  <si>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</si>
  <si>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</si>
  <si>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</si>
  <si>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</si>
  <si>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</si>
  <si>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</si>
  <si>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</si>
  <si>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</si>
  <si>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</si>
  <si>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</si>
  <si>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</si>
  <si>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</si>
  <si>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</si>
  <si>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</si>
  <si>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</si>
  <si>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</si>
  <si>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</si>
  <si>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</si>
  <si>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</si>
  <si>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</si>
  <si>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</si>
  <si>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</si>
  <si>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</si>
  <si>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</si>
  <si>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</si>
  <si>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</si>
  <si>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</si>
  <si>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</si>
  <si>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</si>
  <si>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</si>
  <si>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</si>
  <si>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</si>
  <si>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</si>
  <si>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</si>
  <si>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</si>
  <si>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</si>
  <si>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</si>
  <si>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</si>
  <si>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</si>
  <si>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</si>
  <si>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</si>
  <si>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</si>
  <si>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</si>
  <si>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</si>
  <si>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</si>
  <si>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</si>
  <si>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</si>
  <si>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</si>
  <si>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</si>
  <si>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</si>
  <si>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</si>
  <si>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</si>
  <si>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</si>
  <si>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</si>
  <si>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</si>
  <si>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</si>
  <si>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</si>
  <si>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</si>
  <si>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</si>
  <si>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</si>
  <si>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</si>
  <si>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</si>
  <si>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</si>
  <si>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</si>
  <si>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</si>
  <si>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</si>
  <si>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</si>
  <si>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</si>
  <si>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</si>
  <si>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</si>
  <si>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</si>
  <si>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</si>
  <si>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</si>
  <si>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</si>
  <si>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</si>
  <si>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</si>
  <si>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</si>
  <si>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</si>
  <si>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</si>
  <si>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</si>
  <si>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</si>
  <si>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</si>
  <si>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</si>
  <si>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</si>
  <si>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</si>
  <si>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</si>
  <si>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</si>
  <si>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</si>
  <si>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</si>
  <si>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</si>
  <si>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</si>
  <si>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</si>
  <si>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</si>
  <si>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</si>
  <si>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</si>
  <si>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</si>
  <si>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</si>
  <si>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</si>
  <si>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</si>
  <si>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</si>
  <si>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</si>
  <si>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</si>
  <si>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</si>
  <si>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</si>
  <si>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</si>
  <si>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</si>
  <si>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</si>
  <si>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</si>
  <si>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</si>
  <si>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</si>
  <si>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</si>
  <si>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</si>
  <si>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</si>
  <si>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</si>
  <si>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</si>
  <si>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</si>
  <si>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</si>
  <si>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</si>
  <si>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</si>
  <si>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</si>
  <si>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</si>
  <si>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</si>
  <si>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</si>
  <si>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</si>
  <si>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</si>
  <si>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</si>
  <si>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</si>
  <si>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</si>
  <si>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</si>
  <si>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</si>
  <si>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</si>
  <si>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</si>
  <si>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</si>
  <si>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</si>
  <si>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</si>
  <si>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</si>
  <si>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</si>
  <si>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</si>
  <si>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</si>
  <si>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</si>
  <si>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</si>
  <si>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</si>
  <si>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</si>
  <si>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</si>
  <si>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</si>
  <si>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</si>
  <si>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</si>
  <si>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</si>
  <si>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</si>
  <si>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</si>
  <si>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</si>
  <si>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</si>
  <si>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</si>
  <si>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</si>
  <si>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</si>
  <si>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</si>
  <si>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</si>
  <si>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</si>
  <si>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</si>
  <si>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</si>
  <si>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</si>
  <si>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</si>
  <si>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</si>
  <si>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</si>
  <si>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</si>
  <si>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</si>
  <si>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</si>
  <si>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</si>
  <si>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</si>
  <si>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</si>
  <si>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</si>
  <si>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</si>
  <si>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</si>
  <si>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</si>
  <si>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</si>
  <si>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</si>
  <si>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</si>
  <si>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</si>
  <si>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</si>
  <si>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</si>
  <si>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</si>
  <si>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</si>
  <si>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</si>
  <si>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</si>
  <si>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</si>
  <si>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</si>
  <si>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</si>
  <si>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</si>
  <si>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</si>
  <si>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</si>
  <si>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</si>
  <si>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</si>
  <si>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</si>
  <si>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</si>
  <si>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</si>
  <si>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</si>
  <si>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</si>
  <si>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</si>
  <si>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</si>
  <si>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</si>
  <si>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</si>
  <si>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</si>
  <si>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</si>
  <si>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</si>
  <si>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</si>
  <si>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</si>
  <si>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</si>
  <si>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</si>
  <si>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</si>
  <si>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</si>
  <si>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</si>
  <si>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</si>
  <si>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</si>
  <si>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</si>
  <si>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</si>
  <si>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</si>
  <si>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</si>
  <si>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</si>
  <si>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</si>
  <si>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</si>
  <si>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</si>
  <si>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</si>
  <si>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</si>
  <si>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</si>
  <si>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</si>
  <si>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</si>
  <si>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</si>
  <si>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</si>
  <si>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</si>
  <si>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</si>
  <si>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</si>
  <si>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</si>
  <si>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</si>
  <si>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</si>
  <si>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</si>
  <si>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</si>
  <si>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</si>
  <si>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</si>
  <si>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</si>
  <si>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</si>
  <si>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</si>
  <si>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</si>
  <si>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</si>
  <si>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</si>
  <si>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</si>
  <si>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</si>
  <si>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</si>
  <si>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</si>
  <si>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</si>
  <si>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</si>
  <si>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</si>
  <si>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</si>
  <si>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</si>
  <si>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</si>
  <si>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</si>
  <si>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</si>
  <si>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</si>
  <si>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</si>
  <si>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</si>
  <si>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</si>
  <si>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</si>
  <si>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</si>
  <si>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</si>
  <si>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</si>
  <si>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</si>
  <si>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</si>
  <si>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</si>
  <si>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</si>
  <si>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</si>
  <si>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</si>
  <si>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</si>
  <si>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</si>
  <si>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</si>
  <si>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</si>
  <si>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</si>
  <si>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</si>
  <si>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</si>
  <si>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</si>
  <si>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</si>
  <si>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</si>
  <si>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</si>
  <si>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</si>
  <si>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</si>
  <si>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</si>
  <si>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</si>
  <si>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</si>
  <si>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</si>
  <si>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</si>
  <si>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</si>
  <si>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</si>
  <si>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</si>
  <si>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</si>
  <si>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</si>
  <si>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</si>
  <si>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</si>
  <si>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</si>
  <si>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</si>
  <si>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</si>
  <si>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</si>
  <si>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</si>
  <si>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</si>
  <si>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</si>
  <si>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</si>
  <si>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</si>
  <si>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</si>
  <si>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</si>
  <si>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</si>
  <si>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</si>
  <si>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</si>
  <si>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</si>
  <si>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</si>
  <si>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</si>
  <si>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</si>
  <si>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</si>
  <si>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</si>
  <si>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</si>
  <si>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</si>
  <si>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</si>
  <si>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</si>
  <si>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</si>
  <si>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</si>
  <si>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</si>
  <si>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</si>
  <si>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</si>
  <si>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</si>
  <si>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</si>
  <si>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</si>
  <si>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</si>
  <si>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</si>
  <si>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</si>
  <si>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</si>
  <si>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</si>
  <si>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</si>
  <si>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</si>
  <si>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</si>
  <si>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</si>
  <si>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</si>
  <si>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</si>
  <si>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</si>
  <si>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</si>
  <si>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</si>
  <si>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</si>
  <si>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</si>
  <si>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</si>
  <si>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</si>
  <si>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</si>
  <si>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</si>
  <si>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</si>
  <si>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</si>
  <si>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</si>
  <si>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</si>
  <si>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</si>
  <si>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</si>
  <si>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</si>
  <si>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</si>
  <si>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</si>
  <si>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</si>
  <si>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</si>
  <si>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</si>
  <si>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</si>
  <si>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</si>
  <si>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</si>
  <si>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</si>
  <si>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</si>
  <si>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</si>
  <si>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</si>
  <si>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</si>
  <si>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</si>
  <si>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</si>
  <si>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</si>
  <si>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</si>
  <si>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</si>
  <si>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</si>
  <si>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</si>
  <si>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</si>
  <si>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</si>
  <si>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</si>
  <si>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</si>
  <si>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</si>
  <si>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</si>
  <si>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</si>
  <si>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</si>
  <si>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</si>
  <si>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</si>
  <si>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</si>
  <si>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</si>
  <si>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</si>
  <si>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</si>
  <si>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</si>
  <si>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</si>
  <si>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</si>
  <si>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</si>
  <si>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</si>
  <si>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</si>
  <si>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</si>
  <si>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</si>
  <si>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</si>
  <si>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</si>
  <si>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</si>
  <si>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</si>
  <si>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</si>
  <si>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</si>
  <si>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</si>
  <si>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</si>
  <si>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</si>
  <si>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</si>
  <si>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</si>
  <si>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</si>
  <si>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</si>
  <si>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</si>
  <si>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</si>
  <si>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</si>
  <si>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</si>
  <si>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</si>
  <si>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</si>
  <si>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</si>
  <si>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</si>
  <si>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</si>
  <si>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</si>
  <si>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</si>
  <si>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</si>
  <si>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</si>
  <si>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</si>
  <si>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</si>
  <si>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</si>
  <si>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</si>
  <si>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</si>
  <si>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</si>
  <si>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</si>
  <si>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</si>
  <si>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</si>
  <si>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</si>
  <si>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</si>
  <si>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</si>
  <si>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</si>
  <si>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</si>
  <si>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</si>
  <si>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</si>
  <si>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</si>
  <si>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</si>
  <si>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</si>
  <si>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</si>
  <si>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</si>
  <si>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</si>
  <si>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</si>
  <si>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</si>
  <si>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</si>
  <si>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</si>
  <si>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</si>
  <si>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</si>
  <si>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</si>
  <si>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</si>
  <si>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</si>
  <si>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</si>
  <si>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</si>
  <si>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</si>
  <si>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</si>
  <si>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</si>
  <si>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</si>
  <si>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</si>
  <si>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</si>
  <si>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</si>
  <si>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</si>
  <si>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</si>
  <si>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</si>
  <si>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</si>
  <si>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</si>
  <si>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</si>
  <si>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</si>
  <si>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</si>
  <si>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</si>
  <si>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</si>
  <si>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</si>
  <si>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</si>
  <si>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</si>
  <si>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</si>
  <si>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</si>
  <si>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</si>
  <si>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</si>
  <si>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</si>
  <si>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</si>
  <si>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</si>
  <si>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</si>
  <si>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</si>
  <si>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</si>
  <si>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</si>
  <si>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</si>
  <si>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</si>
  <si>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</si>
  <si>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</si>
  <si>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</si>
  <si>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</si>
  <si>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</si>
  <si>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</si>
  <si>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</si>
  <si>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</si>
  <si>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</si>
  <si>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</si>
  <si>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</si>
  <si>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</si>
  <si>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</si>
  <si>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</si>
  <si>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</si>
  <si>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</si>
  <si>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</si>
  <si>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</si>
  <si>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</si>
  <si>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</si>
  <si>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</si>
  <si>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</si>
  <si>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</si>
  <si>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</si>
  <si>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</si>
  <si>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</si>
  <si>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</si>
  <si>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</si>
  <si>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</si>
  <si>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</si>
  <si>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</si>
  <si>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</si>
  <si>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</si>
  <si>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</si>
  <si>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</si>
  <si>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</si>
  <si>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</si>
  <si>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</si>
  <si>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</si>
  <si>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</si>
  <si>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</si>
  <si>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</si>
  <si>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</si>
  <si>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</si>
  <si>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</si>
  <si>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</si>
  <si>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</si>
  <si>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</si>
  <si>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</si>
  <si>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</si>
  <si>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</si>
  <si>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</si>
  <si>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</si>
  <si>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</si>
  <si>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</si>
  <si>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</si>
  <si>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</si>
  <si>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</si>
  <si>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</si>
  <si>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</si>
  <si>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</si>
  <si>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</si>
  <si>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</si>
  <si>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</si>
  <si>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</si>
  <si>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</si>
  <si>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</si>
  <si>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</si>
  <si>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</si>
  <si>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</si>
  <si>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</si>
  <si>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</si>
  <si>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</si>
  <si>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</si>
  <si>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</si>
  <si>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</si>
  <si>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</si>
  <si>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</si>
  <si>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</si>
  <si>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</si>
  <si>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</si>
  <si>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</si>
  <si>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</si>
  <si>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</si>
  <si>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</si>
  <si>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</si>
  <si>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</si>
  <si>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</si>
  <si>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</si>
  <si>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</si>
  <si>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</si>
  <si>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</si>
  <si>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</si>
  <si>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</si>
  <si>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</si>
  <si>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</si>
  <si>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</si>
  <si>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</si>
  <si>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</si>
  <si>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</si>
  <si>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</si>
  <si>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</si>
  <si>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</si>
  <si>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</si>
  <si>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</si>
  <si>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</si>
  <si>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</si>
  <si>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</si>
  <si>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</si>
  <si>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</si>
  <si>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</si>
  <si>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</si>
  <si>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</si>
  <si>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</si>
  <si>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</si>
  <si>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</si>
  <si>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</si>
  <si>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</si>
  <si>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</si>
  <si>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</si>
  <si>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</si>
  <si>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</si>
  <si>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</si>
  <si>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</si>
  <si>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</si>
  <si>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</si>
  <si>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</si>
  <si>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</si>
  <si>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</si>
  <si>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</si>
  <si>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</si>
  <si>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</si>
  <si>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</si>
  <si>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</si>
  <si>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</si>
  <si>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</si>
  <si>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</si>
  <si>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</si>
  <si>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</si>
  <si>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</si>
  <si>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</si>
  <si>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</si>
  <si>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</si>
  <si>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</si>
  <si>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</si>
  <si>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</si>
  <si>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</si>
  <si>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</si>
  <si>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</si>
  <si>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</si>
  <si>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</si>
  <si>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</si>
  <si>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</si>
  <si>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</si>
  <si>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</si>
  <si>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</si>
  <si>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</si>
  <si>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</si>
  <si>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</si>
  <si>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</si>
  <si>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</si>
  <si>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</si>
  <si>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</si>
  <si>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</si>
  <si>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</si>
  <si>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</si>
  <si>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</si>
  <si>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</si>
  <si>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</si>
  <si>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</si>
  <si>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</si>
  <si>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</si>
  <si>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</si>
  <si>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</si>
  <si>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</si>
  <si>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</si>
  <si>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</si>
  <si>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</si>
  <si>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</si>
  <si>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</si>
  <si>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</si>
  <si>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</si>
  <si>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</si>
  <si>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</si>
  <si>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</si>
  <si>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</si>
  <si>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</si>
  <si>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</si>
  <si>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</si>
  <si>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</si>
  <si>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</si>
  <si>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</si>
  <si>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</si>
  <si>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</si>
  <si>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</si>
  <si>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</si>
  <si>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</si>
  <si>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</si>
  <si>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</si>
  <si>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</si>
  <si>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</si>
  <si>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</si>
  <si>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</si>
  <si>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</si>
  <si>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</si>
  <si>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</si>
  <si>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</si>
  <si>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</si>
  <si>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</si>
  <si>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</si>
  <si>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</si>
  <si>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</si>
  <si>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</si>
  <si>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</si>
  <si>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</si>
  <si>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</si>
  <si>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</si>
  <si>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</si>
  <si>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</si>
  <si>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</si>
  <si>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</si>
  <si>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</si>
  <si>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</si>
  <si>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</si>
  <si>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</si>
  <si>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</si>
  <si>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</si>
  <si>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</si>
  <si>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</si>
  <si>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</si>
  <si>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</si>
  <si>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</si>
  <si>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</si>
  <si>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</si>
  <si>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</si>
  <si>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</si>
  <si>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</si>
  <si>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</si>
  <si>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</si>
  <si>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</si>
  <si>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</si>
  <si>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</si>
  <si>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</si>
  <si>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</si>
  <si>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</si>
  <si>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</si>
  <si>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</si>
  <si>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</si>
  <si>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</si>
  <si>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</si>
  <si>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</si>
  <si>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</si>
  <si>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</si>
  <si>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</si>
  <si>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</si>
  <si>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</si>
  <si>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</si>
  <si>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</si>
  <si>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</si>
  <si>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</si>
  <si>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</si>
  <si>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</si>
  <si>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</si>
  <si>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</si>
  <si>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</si>
  <si>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</si>
  <si>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</si>
  <si>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</si>
  <si>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</si>
  <si>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</si>
  <si>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</si>
  <si>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</si>
  <si>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</si>
  <si>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</si>
  <si>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</si>
  <si>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</si>
  <si>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</si>
  <si>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</si>
  <si>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</si>
  <si>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</si>
  <si>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</si>
  <si>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</si>
  <si>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</si>
  <si>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</si>
  <si>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</si>
  <si>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</si>
  <si>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</si>
  <si>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</si>
  <si>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</si>
  <si>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</si>
  <si>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</si>
  <si>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</si>
  <si>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</si>
  <si>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</si>
  <si>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</si>
  <si>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</si>
  <si>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</si>
  <si>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</si>
  <si>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</si>
  <si>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</si>
  <si>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</si>
  <si>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</si>
  <si>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</si>
  <si>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</si>
  <si>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</si>
  <si>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</si>
  <si>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</si>
  <si>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</si>
  <si>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</si>
  <si>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</si>
  <si>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</si>
  <si>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</si>
  <si>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</si>
  <si>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</si>
  <si>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</si>
  <si>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</si>
  <si>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</si>
  <si>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</si>
  <si>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</si>
  <si>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</si>
  <si>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</si>
  <si>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</si>
  <si>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</si>
  <si>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</si>
  <si>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</si>
  <si>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</si>
  <si>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</si>
  <si>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</si>
  <si>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</si>
  <si>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</si>
  <si>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</si>
  <si>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</si>
  <si>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</si>
  <si>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</si>
  <si>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</si>
  <si>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</si>
  <si>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</si>
  <si>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</si>
  <si>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</si>
  <si>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</si>
  <si>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</si>
  <si>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</si>
  <si>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</si>
  <si>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</si>
  <si>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</si>
  <si>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</si>
  <si>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</si>
  <si>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</si>
  <si>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</si>
  <si>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</si>
  <si>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</si>
  <si>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</si>
  <si>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</si>
  <si>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</si>
  <si>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</si>
  <si>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</si>
  <si>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</si>
  <si>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</si>
  <si>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</si>
  <si>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</si>
  <si>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</si>
  <si>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</si>
  <si>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</si>
  <si>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</si>
  <si>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</si>
  <si>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</si>
  <si>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</si>
  <si>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</si>
  <si>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</si>
  <si>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</si>
  <si>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</si>
  <si>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</si>
  <si>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</si>
  <si>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</si>
  <si>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</si>
  <si>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</si>
  <si>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</si>
  <si>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</si>
  <si>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</si>
  <si>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</si>
  <si>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</si>
  <si>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</si>
  <si>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</si>
  <si>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</si>
  <si>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</si>
  <si>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</si>
  <si>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</si>
  <si>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</si>
  <si>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</si>
  <si>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</si>
  <si>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</si>
  <si>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</si>
  <si>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</si>
  <si>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</si>
  <si>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</si>
  <si>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</si>
  <si>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</si>
  <si>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</si>
  <si>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</si>
  <si>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</si>
  <si>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</si>
  <si>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</si>
  <si>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</si>
  <si>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</si>
  <si>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</si>
  <si>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</si>
  <si>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</si>
  <si>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</si>
  <si>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</si>
  <si>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</si>
  <si>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</si>
  <si>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</si>
  <si>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</si>
  <si>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</si>
  <si>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</si>
  <si>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</si>
  <si>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</si>
  <si>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</si>
  <si>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</si>
  <si>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</si>
  <si>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</si>
  <si>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</si>
  <si>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</si>
  <si>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</si>
  <si>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</si>
  <si>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</si>
  <si>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</si>
  <si>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</si>
  <si>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</si>
  <si>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</si>
  <si>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</si>
  <si>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</si>
  <si>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</si>
  <si>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</si>
  <si>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</si>
  <si>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</si>
  <si>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</si>
  <si>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</si>
  <si>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</si>
  <si>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</si>
  <si>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</si>
  <si>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</si>
  <si>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</si>
  <si>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</si>
  <si>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</si>
  <si>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</si>
  <si>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</si>
  <si>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</si>
  <si>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</si>
  <si>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</si>
  <si>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</si>
  <si>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</si>
  <si>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</si>
  <si>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</si>
  <si>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</si>
  <si>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</si>
  <si>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</si>
  <si>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</si>
  <si>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</si>
  <si>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</si>
  <si>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</si>
  <si>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</si>
  <si>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</si>
  <si>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</si>
  <si>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</si>
  <si>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</si>
  <si>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</si>
  <si>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</si>
  <si>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</si>
  <si>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</si>
  <si>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</si>
  <si>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</si>
  <si>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</si>
  <si>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</si>
  <si>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</si>
  <si>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</si>
  <si>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</si>
  <si>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</si>
  <si>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</si>
  <si>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</si>
  <si>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</si>
  <si>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</si>
  <si>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</si>
  <si>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</si>
  <si>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</si>
  <si>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</si>
  <si>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</si>
  <si>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</si>
  <si>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</si>
  <si>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</si>
  <si>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</si>
  <si>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</si>
  <si>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</si>
  <si>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</si>
  <si>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</si>
  <si>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</si>
  <si>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</si>
  <si>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</si>
  <si>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</si>
  <si>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</si>
  <si>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</si>
  <si>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</si>
  <si>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</si>
  <si>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</si>
  <si>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</si>
  <si>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</si>
  <si>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</si>
  <si>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</si>
  <si>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</si>
  <si>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</si>
  <si>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</si>
  <si>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</si>
  <si>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</si>
  <si>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</si>
  <si>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</si>
  <si>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</si>
  <si>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</si>
  <si>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</si>
  <si>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</si>
  <si>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</si>
  <si>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</si>
  <si>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</si>
  <si>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</si>
  <si>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</si>
  <si>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</si>
  <si>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</si>
  <si>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</si>
  <si>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</si>
  <si>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</si>
  <si>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</si>
  <si>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</si>
  <si>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</si>
  <si>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</si>
  <si>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</si>
  <si>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</si>
  <si>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</si>
  <si>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</si>
  <si>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</si>
  <si>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</si>
  <si>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</si>
  <si>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</si>
  <si>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</si>
  <si>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</si>
  <si>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</si>
  <si>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</si>
  <si>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</si>
  <si>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</si>
  <si>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</si>
  <si>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</si>
  <si>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</si>
  <si>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</si>
  <si>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</si>
  <si>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</si>
  <si>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</si>
  <si>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</si>
  <si>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</si>
  <si>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</si>
  <si>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</si>
  <si>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</si>
  <si>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</si>
  <si>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</si>
  <si>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</si>
  <si>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</si>
  <si>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</si>
  <si>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</si>
  <si>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</si>
  <si>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</si>
  <si>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</si>
  <si>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</si>
  <si>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</si>
  <si>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</si>
  <si>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</si>
  <si>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</si>
  <si>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</si>
  <si>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</si>
  <si>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</si>
  <si>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</si>
  <si>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</si>
  <si>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</si>
  <si>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</si>
  <si>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</si>
  <si>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</si>
  <si>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</si>
  <si>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</si>
  <si>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</si>
  <si>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</si>
  <si>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</si>
  <si>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</si>
  <si>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</si>
  <si>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</si>
  <si>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</si>
  <si>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</si>
  <si>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</si>
  <si>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</si>
  <si>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</si>
  <si>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</si>
  <si>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</si>
  <si>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</si>
  <si>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</si>
  <si>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</si>
  <si>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</si>
  <si>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</si>
  <si>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</si>
  <si>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</si>
  <si>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</si>
  <si>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</si>
  <si>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</si>
  <si>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</si>
  <si>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</si>
  <si>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</si>
  <si>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</si>
  <si>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</si>
  <si>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</si>
  <si>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</si>
  <si>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</si>
  <si>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</si>
  <si>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</si>
  <si>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</si>
  <si>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</si>
  <si>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</si>
  <si>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</si>
  <si>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</si>
  <si>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</si>
  <si>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</si>
  <si>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</si>
  <si>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</si>
  <si>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</si>
  <si>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</si>
  <si>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</si>
  <si>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</si>
  <si>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</si>
  <si>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</si>
  <si>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</si>
  <si>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</si>
  <si>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</si>
  <si>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</si>
  <si>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</si>
  <si>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</si>
  <si>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</si>
  <si>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</si>
  <si>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</si>
  <si>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</si>
  <si>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</si>
  <si>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</si>
  <si>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</si>
  <si>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</si>
  <si>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</si>
  <si>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</si>
  <si>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</si>
  <si>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</si>
  <si>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</si>
  <si>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</si>
  <si>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</si>
  <si>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</si>
  <si>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</si>
  <si>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</si>
  <si>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</si>
  <si>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</si>
  <si>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</si>
  <si>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</si>
  <si>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</si>
  <si>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</si>
  <si>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</si>
  <si>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</si>
  <si>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</si>
  <si>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</si>
  <si>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</si>
  <si>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</si>
  <si>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</si>
  <si>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</si>
  <si>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</si>
  <si>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</si>
  <si>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</si>
  <si>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</si>
  <si>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</si>
  <si>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</si>
  <si>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</si>
  <si>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</si>
  <si>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</si>
  <si>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</si>
  <si>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</si>
  <si>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</si>
  <si>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</si>
  <si>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</si>
  <si>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</si>
  <si>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</si>
  <si>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</si>
  <si>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</si>
  <si>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</si>
  <si>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</si>
  <si>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</si>
  <si>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</si>
  <si>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</si>
  <si>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</si>
  <si>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</si>
  <si>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</si>
  <si>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</si>
  <si>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</si>
  <si>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</si>
  <si>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</si>
  <si>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</si>
  <si>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</si>
  <si>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</si>
  <si>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</si>
  <si>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</si>
  <si>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</si>
  <si>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</si>
  <si>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</si>
  <si>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</si>
  <si>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</si>
  <si>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</si>
  <si>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</si>
  <si>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</si>
  <si>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</si>
  <si>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</si>
  <si>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</si>
  <si>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</si>
  <si>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</si>
  <si>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</si>
  <si>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</si>
  <si>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</si>
  <si>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</si>
  <si>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</si>
  <si>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</si>
  <si>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</si>
  <si>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</si>
  <si>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</si>
  <si>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</si>
  <si>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</si>
  <si>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</si>
  <si>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</si>
  <si>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</si>
  <si>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</si>
  <si>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</si>
  <si>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</si>
  <si>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</si>
  <si>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</si>
  <si>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</si>
  <si>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</si>
  <si>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</si>
  <si>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</si>
  <si>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</si>
  <si>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</si>
  <si>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</si>
  <si>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</si>
  <si>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</si>
  <si>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</si>
  <si>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</si>
  <si>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</si>
  <si>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</si>
  <si>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</si>
  <si>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</si>
  <si>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</si>
  <si>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</si>
  <si>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</si>
  <si>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</si>
  <si>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</si>
  <si>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</si>
  <si>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</si>
  <si>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</si>
  <si>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</si>
  <si>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</si>
  <si>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</si>
  <si>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</si>
  <si>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</si>
  <si>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</si>
  <si>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</si>
  <si>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</si>
  <si>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</si>
  <si>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</si>
  <si>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</si>
  <si>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</si>
  <si>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</si>
  <si>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</si>
  <si>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</si>
  <si>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</si>
  <si>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</si>
  <si>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</si>
  <si>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</si>
  <si>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</si>
  <si>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</si>
  <si>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</si>
  <si>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</si>
  <si>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</si>
  <si>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</si>
  <si>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</si>
  <si>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</si>
  <si>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</si>
  <si>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</si>
  <si>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</si>
  <si>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</si>
  <si>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</si>
  <si>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</si>
  <si>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</si>
  <si>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</si>
  <si>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</si>
  <si>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</si>
  <si>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</si>
  <si>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</si>
  <si>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</si>
  <si>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</si>
  <si>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</si>
  <si>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</si>
  <si>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</si>
  <si>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</si>
  <si>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</si>
  <si>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</si>
  <si>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</si>
  <si>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</si>
  <si>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</si>
  <si>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</si>
  <si>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</si>
  <si>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</si>
  <si>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</si>
  <si>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</si>
  <si>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</si>
  <si>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</si>
  <si>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</si>
  <si>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</si>
  <si>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</si>
  <si>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</si>
  <si>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</si>
  <si>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</si>
  <si>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</si>
  <si>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</si>
  <si>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</si>
  <si>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</si>
  <si>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</si>
  <si>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</si>
  <si>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</si>
  <si>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</si>
  <si>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</si>
  <si>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</si>
  <si>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</si>
  <si>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</si>
  <si>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</si>
  <si>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</si>
  <si>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</si>
  <si>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</si>
  <si>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</si>
  <si>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</si>
  <si>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</si>
  <si>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</si>
  <si>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</si>
  <si>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</si>
  <si>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</si>
  <si>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</si>
  <si>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</si>
  <si>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</si>
  <si>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</si>
  <si>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</si>
  <si>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</si>
  <si>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</si>
  <si>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</si>
  <si>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</si>
  <si>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</si>
  <si>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</si>
  <si>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</si>
  <si>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</si>
  <si>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</si>
  <si>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</si>
  <si>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</si>
  <si>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</si>
  <si>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</si>
  <si>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</si>
  <si>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</si>
  <si>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</si>
  <si>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</si>
  <si>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</si>
  <si>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</si>
  <si>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</si>
  <si>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</si>
  <si>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</si>
  <si>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</si>
  <si>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</si>
  <si>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</si>
  <si>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</si>
  <si>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</si>
  <si>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</si>
  <si>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</si>
  <si>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</si>
  <si>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</si>
  <si>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</si>
  <si>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</si>
  <si>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</si>
  <si>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</si>
  <si>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</si>
  <si>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</si>
  <si>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</si>
  <si>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</si>
  <si>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</si>
  <si>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</si>
  <si>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</si>
  <si>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</si>
  <si>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</si>
  <si>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</si>
  <si>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</si>
  <si>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</si>
  <si>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</si>
  <si>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</si>
  <si>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</si>
  <si>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</si>
  <si>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</si>
  <si>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</si>
  <si>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</si>
  <si>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</si>
  <si>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</si>
  <si>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</si>
  <si>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</si>
  <si>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</si>
  <si>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</si>
  <si>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</si>
  <si>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</si>
  <si>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</si>
  <si>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</si>
  <si>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</si>
  <si>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</si>
  <si>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</si>
  <si>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</si>
  <si>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</si>
  <si>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</si>
  <si>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</si>
  <si>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</si>
  <si>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</si>
  <si>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</si>
  <si>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</si>
  <si>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</si>
  <si>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</si>
  <si>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</si>
  <si>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</si>
  <si>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</si>
  <si>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</si>
  <si>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</si>
  <si>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</si>
  <si>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</si>
  <si>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</si>
  <si>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</si>
  <si>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</si>
  <si>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</si>
  <si>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</si>
  <si>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</si>
  <si>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</si>
  <si>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</si>
  <si>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</si>
  <si>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</si>
  <si>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</si>
  <si>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</si>
  <si>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</si>
  <si>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</si>
  <si>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</si>
  <si>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</si>
  <si>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</si>
  <si>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</si>
  <si>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</si>
  <si>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</si>
  <si>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</si>
  <si>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</si>
  <si>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</si>
  <si>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</si>
  <si>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</si>
  <si>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</si>
  <si>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</si>
  <si>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</si>
  <si>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</si>
  <si>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</si>
  <si>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</si>
  <si>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</si>
  <si>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</si>
  <si>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</si>
  <si>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</si>
  <si>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</si>
  <si>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</si>
  <si>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</si>
  <si>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</si>
  <si>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</si>
  <si>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</si>
  <si>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</si>
  <si>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</si>
  <si>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</si>
  <si>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</si>
  <si>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</si>
  <si>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</si>
  <si>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</si>
  <si>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</si>
  <si>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</si>
  <si>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</si>
  <si>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</si>
  <si>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</si>
  <si>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</si>
  <si>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</si>
  <si>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</si>
  <si>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</si>
  <si>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</si>
  <si>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</si>
  <si>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</si>
  <si>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</si>
  <si>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</si>
  <si>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</si>
  <si>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</si>
  <si>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</si>
  <si>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</si>
  <si>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</si>
  <si>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</si>
  <si>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</si>
  <si>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</si>
  <si>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</si>
  <si>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</si>
  <si>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</si>
  <si>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</si>
  <si>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</si>
  <si>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</si>
  <si>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</si>
  <si>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</si>
  <si>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</si>
  <si>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</si>
  <si>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</si>
  <si>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</si>
  <si>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</si>
  <si>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</si>
  <si>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</si>
  <si>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</si>
  <si>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</si>
  <si>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</si>
  <si>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</si>
  <si>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</si>
  <si>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</si>
  <si>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</si>
  <si>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</si>
  <si>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</si>
  <si>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</si>
  <si>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</si>
  <si>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</si>
  <si>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</si>
  <si>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</si>
  <si>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</si>
  <si>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</si>
  <si>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</si>
  <si>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</si>
  <si>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</si>
  <si>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</si>
  <si>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</si>
  <si>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</si>
  <si>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</si>
  <si>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</si>
  <si>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</si>
  <si>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</si>
  <si>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</si>
  <si>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</si>
  <si>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</si>
  <si>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</si>
  <si>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</si>
  <si>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</si>
  <si>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</si>
  <si>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</si>
  <si>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</si>
  <si>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</si>
  <si>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</si>
  <si>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</si>
  <si>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</si>
  <si>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</si>
  <si>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</si>
  <si>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</si>
  <si>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</si>
  <si>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</si>
  <si>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</si>
  <si>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</si>
  <si>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</si>
  <si>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</si>
  <si>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</si>
  <si>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</si>
  <si>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</si>
  <si>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</si>
  <si>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</si>
  <si>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</si>
  <si>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</si>
  <si>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</si>
  <si>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</si>
  <si>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</si>
  <si>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</si>
  <si>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</si>
  <si>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</si>
  <si>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</si>
  <si>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</si>
  <si>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</si>
  <si>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</si>
  <si>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</si>
  <si>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</si>
  <si>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</si>
  <si>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</si>
  <si>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</si>
  <si>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</si>
  <si>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</si>
  <si>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</si>
  <si>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</si>
  <si>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</si>
  <si>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</si>
  <si>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</si>
  <si>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</si>
  <si>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</si>
  <si>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</si>
  <si>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</si>
  <si>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</si>
  <si>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</si>
  <si>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</si>
  <si>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</si>
  <si>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</si>
  <si>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</si>
  <si>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</si>
  <si>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</si>
  <si>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</si>
  <si>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</si>
  <si>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</si>
  <si>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</si>
  <si>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</si>
  <si>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</si>
  <si>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</si>
  <si>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</si>
  <si>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</si>
  <si>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</si>
  <si>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</si>
  <si>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</si>
  <si>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</si>
  <si>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</si>
  <si>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</si>
  <si>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</si>
  <si>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</si>
  <si>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</si>
  <si>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</si>
  <si>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</si>
  <si>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</si>
  <si>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</si>
  <si>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</si>
  <si>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</si>
  <si>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</si>
  <si>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</si>
  <si>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</si>
  <si>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</si>
  <si>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</si>
  <si>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</si>
  <si>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</si>
  <si>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</si>
  <si>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</si>
  <si>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</si>
  <si>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</si>
  <si>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</si>
  <si>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</si>
  <si>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</si>
  <si>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</si>
  <si>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</si>
  <si>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</si>
  <si>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</si>
  <si>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</si>
  <si>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</si>
  <si>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</si>
  <si>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</si>
  <si>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</si>
  <si>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</si>
  <si>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</si>
  <si>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</si>
  <si>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</si>
  <si>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</si>
  <si>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</si>
  <si>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</si>
  <si>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</si>
  <si>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</si>
  <si>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</si>
  <si>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</si>
  <si>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</si>
  <si>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</si>
  <si>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</si>
  <si>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</si>
  <si>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</si>
  <si>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</si>
  <si>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</si>
  <si>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</si>
  <si>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</si>
  <si>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</si>
  <si>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</si>
  <si>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</si>
  <si>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</si>
  <si>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</si>
  <si>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</si>
  <si>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</si>
  <si>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</si>
  <si>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</si>
  <si>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</si>
  <si>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</si>
  <si>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</si>
  <si>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</si>
  <si>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</si>
  <si>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</si>
  <si>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</si>
  <si>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</si>
  <si>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</si>
  <si>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</si>
  <si>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</si>
  <si>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</si>
  <si>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</si>
  <si>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</si>
  <si>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</si>
  <si>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</si>
  <si>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</si>
  <si>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</si>
  <si>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</si>
  <si>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</si>
  <si>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</si>
  <si>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</si>
  <si>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</si>
  <si>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</si>
  <si>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</si>
  <si>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</si>
  <si>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</si>
  <si>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</si>
  <si>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</si>
  <si>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</si>
  <si>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</si>
  <si>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</si>
  <si>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</si>
  <si>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</si>
  <si>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2021-19-19001952020</t>
  </si>
  <si>
    <t>Yuliana López Ruiz. P/ araceli Ocvoro Mera</t>
  </si>
  <si>
    <t>Clle 11 #5-10 barrio el Rosario</t>
  </si>
  <si>
    <t>3116036939 fijo 8476058</t>
  </si>
  <si>
    <t>calle 11d #8a-20 la Cristiana</t>
  </si>
  <si>
    <t>hoarinfantilelespejuelo82@gmail.com</t>
  </si>
  <si>
    <t>19262012-107</t>
  </si>
  <si>
    <t>19262012-480</t>
  </si>
  <si>
    <t>19262017-473</t>
  </si>
  <si>
    <t>19262016-580</t>
  </si>
  <si>
    <t>192616-138</t>
  </si>
  <si>
    <t>19262012-709</t>
  </si>
  <si>
    <t>19002052019</t>
  </si>
  <si>
    <t>brindar atención intrgral a niños y niñas entre loa (6) seis meses y menores de (5) cinco años de edad, con vulnerabilidad eeconomica y social, prioritariamente a quienes por razon de trabajo de sus padres o adultos responsables de su cuidado permanecen solos temporalmente y a los hijos de familias en situación de desplazamiento.</t>
  </si>
  <si>
    <t xml:space="preserve">prestar servicio de atención integral a niños y niñas menores de (5) años, o hasta su ingreso al grado de transición, con el fin de promover el desarrollo integral de la primera infancia, de conformidad con el manual operativo de la modalidad institucional  y las directices establecidas por el ICBF, en el maraco de la politica de esstado,para el desarrollo integral de la primera infancia de cero a siempre. en el servico de hogares infantiles. </t>
  </si>
  <si>
    <t>prestar el servicio de atención, educación inicial  y cuidado a niñas y niños menores de (5)  cinco años o hasta su ingreso al grado de transición, con el fi de promover el desarrollo integral de la primera infancia con calidad de conformidad con los lineamientos, el manual operativo, las direcctices, parametros y estandares, establecidos  por el ICBF, en el marco de la estrategia de atención integral de cero a simpre.</t>
  </si>
  <si>
    <t>prestar el servicio de atención integral a niños y niñas menores de (5) cinco años, o hasta su ingreso al grado de transición, con el fin de promover el desarrollo de la primera infancia con calidad de conformidad  con los lineamientos, manual operativo,las directrices,parametros y estandares establecidos por el ICBF en el marco de la estrategia de atención integral de cero a siempre, asi como regular las relaciones entre las partes derivadas de la entrega de aportes del ICBF a la entidad administradora de servicio, para que este asuma con su personal y bajo y su exclusiva responsaabilidad dicha atención.</t>
  </si>
  <si>
    <t xml:space="preserve">atender la primera infancia en el marco de la estrategia de cero a siempre, de conformidad con las directrices, lineamientos y parametros esstablecidos por el ICBF, asi como regular las relaciones entre las parates derivadas de la entrega de aportes del ICBF al contratista para que ste asuma con su personal y bajo su exclusiva responsabilidad dicha atención. </t>
  </si>
  <si>
    <t xml:space="preserve">prestar  el servicio  hogares infantiles -HI_ de conformidad con el manual operativo de la modalidad institucional y las directrices establecidas por el ICBF, en armonia con la politica  de  estado para el desarrollo  integral de la primera infancia de cero a siempre. </t>
  </si>
  <si>
    <t>prestar los servicios de educación inicial e el marco de la atención integral en Hogares Infantile_HI_;de conformidad con el manual operativo de la modalidad Institucional, El lineamiento técnico para la atención a la primera infancia y las directrices establaeacidas por el ICBF, en armonia con la politica de estado para el desarrollo integral de la priomera infancia de cero a siempre.</t>
  </si>
  <si>
    <t>19001052020</t>
  </si>
  <si>
    <t xml:space="preserve">prestar los servicios de educación inicial en el marco de la atención integral en hogares infantiles _HI_, de coformidad con el manual operativo de la modalidad institucional, el lineamiento  técnico para la atención a la primera infancia y las directrices establecidad por el ICBF, en armonia con la politica de estado, para el desarrollo  integral de la primera infancia de cero a siempre.  </t>
  </si>
  <si>
    <t>Yuliana López Ruiz P/ Araceli Ocoro Mera</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</si>
</sst>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119" zoomScale="98" zoomScaleNormal="98" zoomScaleSheetLayoutView="40" zoomScalePageLayoutView="40" workbookViewId="0">
      <selection activeCell="L20" sqref="L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2676</v>
      </c>
      <c r="D15" s="35"/>
      <c r="E15" s="35"/>
      <c r="F15" s="5"/>
      <c r="G15" s="32" t="s">
        <v>1168</v>
      </c>
      <c r="H15" s="103"/>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891501348</v>
      </c>
      <c r="C20" s="5"/>
      <c r="D20" s="73"/>
      <c r="E20" s="5"/>
      <c r="F20" s="5"/>
      <c r="G20" s="5"/>
      <c r="H20" s="243"/>
      <c r="I20" s="149" t="s">
        <v>421</v>
      </c>
      <c r="J20" s="150" t="s">
        <v>440</v>
      </c>
      <c r="K20" s="151">
        <v>536336400</v>
      </c>
      <c r="L20" s="152">
        <v>44245</v>
      </c>
      <c r="M20" s="152">
        <v>44561</v>
      </c>
      <c r="N20" s="135">
        <f>+(M20-L20)/30</f>
        <v>10.533333333333333</v>
      </c>
      <c r="O20" s="138"/>
      <c r="U20" s="134"/>
      <c r="V20" s="105">
        <f ca="1">NOW()</f>
        <v>44193.62279212963</v>
      </c>
      <c r="W20" s="105">
        <f ca="1">NOW()</f>
        <v>44193.62279212963</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HOGAR INFANTIL EL ESPEJUELO</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2695</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22" t="s">
        <v>2665</v>
      </c>
      <c r="C48" s="112" t="s">
        <v>31</v>
      </c>
      <c r="D48" s="110" t="s">
        <v>2682</v>
      </c>
      <c r="E48" s="145">
        <v>40925</v>
      </c>
      <c r="F48" s="145">
        <v>41090</v>
      </c>
      <c r="G48" s="160">
        <f>IF(AND(E48&lt;&gt;"",F48&lt;&gt;""),((F48-E48)/30),"")</f>
        <v>5.5</v>
      </c>
      <c r="H48" s="122" t="s">
        <v>2689</v>
      </c>
      <c r="I48" s="113" t="s">
        <v>421</v>
      </c>
      <c r="J48" s="113" t="s">
        <v>440</v>
      </c>
      <c r="K48" s="116">
        <v>113170368</v>
      </c>
      <c r="L48" s="115" t="s">
        <v>1148</v>
      </c>
      <c r="M48" s="117">
        <v>1</v>
      </c>
      <c r="N48" s="115" t="s">
        <v>2634</v>
      </c>
      <c r="O48" s="115" t="s">
        <v>26</v>
      </c>
      <c r="P48" s="78"/>
    </row>
    <row r="49" spans="1:16" s="6" customFormat="1" ht="24.75" customHeight="1" x14ac:dyDescent="0.25">
      <c r="A49" s="143">
        <v>2</v>
      </c>
      <c r="B49" s="122" t="s">
        <v>2665</v>
      </c>
      <c r="C49" s="112" t="s">
        <v>31</v>
      </c>
      <c r="D49" s="110" t="s">
        <v>2683</v>
      </c>
      <c r="E49" s="145">
        <v>41085</v>
      </c>
      <c r="F49" s="145">
        <v>41273</v>
      </c>
      <c r="G49" s="160">
        <f t="shared" ref="G49:G50" si="2">IF(AND(E49&lt;&gt;"",F49&lt;&gt;""),((F49-E49)/30),"")</f>
        <v>6.2666666666666666</v>
      </c>
      <c r="H49" s="122" t="s">
        <v>2689</v>
      </c>
      <c r="I49" s="113" t="s">
        <v>421</v>
      </c>
      <c r="J49" s="113" t="s">
        <v>440</v>
      </c>
      <c r="K49" s="116">
        <v>114170368</v>
      </c>
      <c r="L49" s="115" t="s">
        <v>1148</v>
      </c>
      <c r="M49" s="117">
        <v>1</v>
      </c>
      <c r="N49" s="115" t="s">
        <v>2634</v>
      </c>
      <c r="O49" s="115" t="s">
        <v>26</v>
      </c>
      <c r="P49" s="78"/>
    </row>
    <row r="50" spans="1:16" s="6" customFormat="1" ht="24.75" customHeight="1" x14ac:dyDescent="0.25">
      <c r="A50" s="143">
        <v>3</v>
      </c>
      <c r="B50" s="122" t="s">
        <v>2665</v>
      </c>
      <c r="C50" s="112" t="s">
        <v>31</v>
      </c>
      <c r="D50" s="110" t="s">
        <v>2684</v>
      </c>
      <c r="E50" s="145">
        <v>43040</v>
      </c>
      <c r="F50" s="145">
        <v>43404</v>
      </c>
      <c r="G50" s="160">
        <f t="shared" si="2"/>
        <v>12.133333333333333</v>
      </c>
      <c r="H50" s="122" t="s">
        <v>2690</v>
      </c>
      <c r="I50" s="113" t="s">
        <v>421</v>
      </c>
      <c r="J50" s="113" t="s">
        <v>440</v>
      </c>
      <c r="K50" s="116">
        <v>494552144</v>
      </c>
      <c r="L50" s="115" t="s">
        <v>1148</v>
      </c>
      <c r="M50" s="117">
        <v>1</v>
      </c>
      <c r="N50" s="115" t="s">
        <v>2634</v>
      </c>
      <c r="O50" s="115" t="s">
        <v>26</v>
      </c>
      <c r="P50" s="78"/>
    </row>
    <row r="51" spans="1:16" s="6" customFormat="1" ht="24.75" customHeight="1" outlineLevel="1" x14ac:dyDescent="0.25">
      <c r="A51" s="143">
        <v>4</v>
      </c>
      <c r="B51" s="122" t="s">
        <v>2665</v>
      </c>
      <c r="C51" s="112" t="s">
        <v>31</v>
      </c>
      <c r="D51" s="110" t="s">
        <v>2685</v>
      </c>
      <c r="E51" s="145">
        <v>42675</v>
      </c>
      <c r="F51" s="145">
        <v>43039</v>
      </c>
      <c r="G51" s="160">
        <f t="shared" ref="G51:G107" si="3">IF(AND(E51&lt;&gt;"",F51&lt;&gt;""),((F51-E51)/30),"")</f>
        <v>12.133333333333333</v>
      </c>
      <c r="H51" s="122" t="s">
        <v>2691</v>
      </c>
      <c r="I51" s="113" t="s">
        <v>421</v>
      </c>
      <c r="J51" s="113" t="s">
        <v>440</v>
      </c>
      <c r="K51" s="116">
        <v>395699100</v>
      </c>
      <c r="L51" s="115" t="s">
        <v>1148</v>
      </c>
      <c r="M51" s="117">
        <v>1</v>
      </c>
      <c r="N51" s="115" t="s">
        <v>2634</v>
      </c>
      <c r="O51" s="115" t="s">
        <v>26</v>
      </c>
      <c r="P51" s="78"/>
    </row>
    <row r="52" spans="1:16" s="7" customFormat="1" ht="24.75" customHeight="1" outlineLevel="1" x14ac:dyDescent="0.25">
      <c r="A52" s="144">
        <v>5</v>
      </c>
      <c r="B52" s="122" t="s">
        <v>2665</v>
      </c>
      <c r="C52" s="112" t="s">
        <v>31</v>
      </c>
      <c r="D52" s="110" t="s">
        <v>2686</v>
      </c>
      <c r="E52" s="145">
        <v>42394</v>
      </c>
      <c r="F52" s="145">
        <v>42674</v>
      </c>
      <c r="G52" s="160">
        <f t="shared" si="3"/>
        <v>9.3333333333333339</v>
      </c>
      <c r="H52" s="122" t="s">
        <v>2692</v>
      </c>
      <c r="I52" s="113" t="s">
        <v>421</v>
      </c>
      <c r="J52" s="113" t="s">
        <v>440</v>
      </c>
      <c r="K52" s="116">
        <v>301927600</v>
      </c>
      <c r="L52" s="115" t="s">
        <v>1148</v>
      </c>
      <c r="M52" s="117">
        <v>1</v>
      </c>
      <c r="N52" s="115" t="s">
        <v>2634</v>
      </c>
      <c r="O52" s="115" t="s">
        <v>26</v>
      </c>
      <c r="P52" s="79"/>
    </row>
    <row r="53" spans="1:16" s="7" customFormat="1" ht="24.75" customHeight="1" outlineLevel="1" x14ac:dyDescent="0.25">
      <c r="A53" s="144">
        <v>6</v>
      </c>
      <c r="B53" s="122" t="s">
        <v>2665</v>
      </c>
      <c r="C53" s="112" t="s">
        <v>31</v>
      </c>
      <c r="D53" s="110" t="s">
        <v>2687</v>
      </c>
      <c r="E53" s="145">
        <v>41263</v>
      </c>
      <c r="F53" s="145">
        <v>42004</v>
      </c>
      <c r="G53" s="160">
        <f t="shared" si="3"/>
        <v>24.7</v>
      </c>
      <c r="H53" s="122" t="s">
        <v>2693</v>
      </c>
      <c r="I53" s="113" t="s">
        <v>421</v>
      </c>
      <c r="J53" s="113" t="s">
        <v>440</v>
      </c>
      <c r="K53" s="116">
        <v>499418402</v>
      </c>
      <c r="L53" s="115" t="s">
        <v>1148</v>
      </c>
      <c r="M53" s="117">
        <v>1</v>
      </c>
      <c r="N53" s="115" t="s">
        <v>2634</v>
      </c>
      <c r="O53" s="115" t="s">
        <v>26</v>
      </c>
      <c r="P53" s="79"/>
    </row>
    <row r="54" spans="1:16" s="7" customFormat="1" ht="24.75" customHeight="1" outlineLevel="1" x14ac:dyDescent="0.25">
      <c r="A54" s="144">
        <v>7</v>
      </c>
      <c r="B54" s="111" t="s">
        <v>2665</v>
      </c>
      <c r="C54" s="112" t="s">
        <v>31</v>
      </c>
      <c r="D54" s="110" t="s">
        <v>2688</v>
      </c>
      <c r="E54" s="145">
        <v>43488</v>
      </c>
      <c r="F54" s="145">
        <v>43829</v>
      </c>
      <c r="G54" s="160">
        <f t="shared" si="3"/>
        <v>11.366666666666667</v>
      </c>
      <c r="H54" s="122" t="s">
        <v>2694</v>
      </c>
      <c r="I54" s="113" t="s">
        <v>421</v>
      </c>
      <c r="J54" s="113" t="s">
        <v>440</v>
      </c>
      <c r="K54" s="118">
        <v>473222215</v>
      </c>
      <c r="L54" s="115" t="s">
        <v>1148</v>
      </c>
      <c r="M54" s="117">
        <v>1</v>
      </c>
      <c r="N54" s="115" t="s">
        <v>2634</v>
      </c>
      <c r="O54" s="115" t="s">
        <v>26</v>
      </c>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2696</v>
      </c>
      <c r="E114" s="145">
        <v>43879</v>
      </c>
      <c r="F114" s="145">
        <v>44196</v>
      </c>
      <c r="G114" s="160">
        <f>IF(AND(E114&lt;&gt;"",F114&lt;&gt;""),((F114-E114)/30),"")</f>
        <v>10.566666666666666</v>
      </c>
      <c r="H114" s="119" t="s">
        <v>2697</v>
      </c>
      <c r="I114" s="121" t="s">
        <v>421</v>
      </c>
      <c r="J114" s="121" t="s">
        <v>440</v>
      </c>
      <c r="K114" s="123">
        <v>516627942</v>
      </c>
      <c r="L114" s="100">
        <f>+IF(AND(K114&gt;0,O114="Ejecución"),(K114/877802)*Tabla28[[#This Row],[% participación]],IF(AND(K114&gt;0,O114&lt;&gt;"Ejecución"),"-",""))</f>
        <v>588.54723730408455</v>
      </c>
      <c r="M114" s="124" t="s">
        <v>1148</v>
      </c>
      <c r="N114" s="173">
        <v>1</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0</v>
      </c>
      <c r="G179" s="165" t="str">
        <f>IF(F179&gt;0,SUM(E179+F179),"")</f>
        <v/>
      </c>
      <c r="H179" s="5"/>
      <c r="I179" s="191" t="s">
        <v>2671</v>
      </c>
      <c r="J179" s="191"/>
      <c r="K179" s="191"/>
      <c r="L179" s="191"/>
      <c r="M179" s="172"/>
      <c r="O179" s="8"/>
      <c r="Q179" s="19"/>
      <c r="R179" s="159" t="str">
        <f>IF(M179&gt;0,SUM(L179+M179),"")</f>
        <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v>
      </c>
      <c r="D185" s="91" t="s">
        <v>2628</v>
      </c>
      <c r="E185" s="94">
        <f>+(C185*SUM(K20:K35))</f>
        <v>0</v>
      </c>
      <c r="F185" s="92"/>
      <c r="G185" s="93"/>
      <c r="H185" s="88"/>
      <c r="I185" s="90" t="s">
        <v>2627</v>
      </c>
      <c r="J185" s="166">
        <f>+SUM(M179:M183)</f>
        <v>0</v>
      </c>
      <c r="K185" s="236" t="s">
        <v>2628</v>
      </c>
      <c r="L185" s="236"/>
      <c r="M185" s="94">
        <f>+J185*(SUM(K20:K35))</f>
        <v>0</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33112</v>
      </c>
      <c r="D193" s="5"/>
      <c r="E193" s="126">
        <v>1358</v>
      </c>
      <c r="F193" s="5"/>
      <c r="G193" s="5"/>
      <c r="H193" s="147" t="s">
        <v>2698</v>
      </c>
      <c r="J193" s="5"/>
      <c r="K193" s="127">
        <v>29670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2678</v>
      </c>
      <c r="J211" s="27" t="s">
        <v>2622</v>
      </c>
      <c r="K211" s="148" t="s">
        <v>2680</v>
      </c>
      <c r="L211" s="21"/>
      <c r="M211" s="21"/>
      <c r="N211" s="21"/>
      <c r="O211" s="8"/>
    </row>
    <row r="212" spans="1:15" x14ac:dyDescent="0.25">
      <c r="A212" s="9"/>
      <c r="B212" s="27" t="s">
        <v>2619</v>
      </c>
      <c r="C212" s="147" t="s">
        <v>2677</v>
      </c>
      <c r="D212" s="21"/>
      <c r="G212" s="27" t="s">
        <v>2621</v>
      </c>
      <c r="H212" s="148" t="s">
        <v>2679</v>
      </c>
      <c r="J212" s="27" t="s">
        <v>2623</v>
      </c>
      <c r="K212" s="147" t="s">
        <v>2681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Espejuelo</cp:lastModifiedBy>
  <cp:lastPrinted>2020-11-20T15:12:35Z</cp:lastPrinted>
  <dcterms:created xsi:type="dcterms:W3CDTF">2020-10-14T21:57:42Z</dcterms:created>
  <dcterms:modified xsi:type="dcterms:W3CDTF">2020-12-28T19:57:00Z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