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CONTABILIDAD\FORMATOS PLURAL\OTUN\UNIO OTUN 1552\"/>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3800" windowHeight="946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<sst xmlns="http://schemas.openxmlformats.org/spreadsheetml/2006/main" count="5001" uniqueCount="2812">
  <si>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</si>
  <si>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</si>
  <si>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</si>
  <si>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</si>
  <si>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</si>
  <si>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</si>
  <si>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</si>
  <si>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</si>
  <si>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</si>
  <si>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</si>
  <si>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</si>
  <si>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</si>
  <si>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</si>
  <si>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</si>
  <si>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</si>
  <si>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</si>
  <si>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</si>
  <si>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</si>
  <si>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</si>
  <si>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</si>
  <si>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</si>
  <si>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</si>
  <si>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</si>
  <si>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</si>
  <si>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</si>
  <si>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</si>
  <si>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</si>
  <si>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</si>
  <si>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</si>
  <si>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</si>
  <si>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</si>
  <si>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</si>
  <si>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</si>
  <si>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</si>
  <si>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</si>
  <si>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</si>
  <si>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</si>
  <si>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</si>
  <si>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</si>
  <si>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</si>
  <si>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</si>
  <si>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</si>
  <si>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</si>
  <si>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</si>
  <si>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</si>
  <si>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</si>
  <si>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</si>
  <si>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</si>
  <si>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</si>
  <si>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</si>
  <si>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</si>
  <si>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</si>
  <si>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</si>
  <si>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</si>
  <si>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</si>
  <si>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</si>
  <si>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</si>
  <si>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</si>
  <si>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</si>
  <si>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</si>
  <si>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</si>
  <si>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</si>
  <si>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</si>
  <si>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</si>
  <si>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</si>
  <si>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</si>
  <si>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</si>
  <si>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</si>
  <si>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</si>
  <si>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</si>
  <si>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</si>
  <si>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</si>
  <si>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</si>
  <si>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</si>
  <si>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</si>
  <si>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</si>
  <si>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</si>
  <si>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</si>
  <si>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</si>
  <si>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</si>
  <si>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</si>
  <si>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</si>
  <si>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</si>
  <si>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</si>
  <si>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</si>
  <si>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</si>
  <si>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</si>
  <si>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</si>
  <si>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</si>
  <si>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</si>
  <si>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</si>
  <si>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</si>
  <si>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</si>
  <si>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</si>
  <si>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</si>
  <si>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</si>
  <si>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</si>
  <si>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</si>
  <si>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</si>
  <si>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</si>
  <si>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</si>
  <si>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</si>
  <si>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</si>
  <si>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</si>
  <si>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</si>
  <si>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</si>
  <si>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</si>
  <si>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</si>
  <si>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</si>
  <si>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</si>
  <si>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</si>
  <si>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</si>
  <si>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</si>
  <si>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</si>
  <si>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</si>
  <si>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</si>
  <si>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</si>
  <si>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</si>
  <si>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</si>
  <si>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</si>
  <si>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</si>
  <si>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</si>
  <si>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</si>
  <si>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</si>
  <si>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</si>
  <si>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</si>
  <si>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</si>
  <si>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</si>
  <si>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</si>
  <si>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</si>
  <si>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</si>
  <si>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</si>
  <si>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</si>
  <si>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</si>
  <si>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</si>
  <si>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</si>
  <si>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</si>
  <si>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</si>
  <si>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</si>
  <si>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</si>
  <si>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</si>
  <si>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</si>
  <si>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</si>
  <si>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</si>
  <si>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</si>
  <si>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</si>
  <si>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</si>
  <si>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</si>
  <si>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</si>
  <si>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</si>
  <si>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</si>
  <si>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</si>
  <si>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</si>
  <si>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</si>
  <si>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</si>
  <si>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</si>
  <si>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</si>
  <si>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</si>
  <si>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</si>
  <si>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</si>
  <si>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</si>
  <si>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</si>
  <si>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</si>
  <si>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</si>
  <si>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</si>
  <si>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</si>
  <si>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</si>
  <si>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</si>
  <si>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</si>
  <si>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</si>
  <si>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</si>
  <si>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</si>
  <si>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</si>
  <si>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</si>
  <si>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</si>
  <si>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</si>
  <si>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</si>
  <si>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</si>
  <si>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</si>
  <si>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</si>
  <si>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</si>
  <si>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</si>
  <si>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</si>
  <si>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</si>
  <si>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</si>
  <si>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</si>
  <si>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</si>
  <si>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</si>
  <si>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</si>
  <si>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</si>
  <si>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</si>
  <si>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</si>
  <si>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</si>
  <si>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</si>
  <si>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</si>
  <si>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</si>
  <si>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</si>
  <si>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</si>
  <si>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</si>
  <si>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</si>
  <si>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</si>
  <si>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</si>
  <si>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</si>
  <si>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</si>
  <si>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</si>
  <si>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</si>
  <si>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</si>
  <si>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</si>
  <si>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</si>
  <si>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</si>
  <si>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</si>
  <si>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</si>
  <si>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</si>
  <si>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</si>
  <si>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</si>
  <si>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</si>
  <si>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</si>
  <si>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</si>
  <si>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</si>
  <si>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</si>
  <si>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</si>
  <si>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</si>
  <si>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</si>
  <si>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</si>
  <si>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</si>
  <si>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</si>
  <si>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</si>
  <si>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</si>
  <si>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</si>
  <si>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</si>
  <si>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</si>
  <si>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</si>
  <si>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</si>
  <si>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</si>
  <si>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</si>
  <si>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</si>
  <si>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</si>
  <si>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</si>
  <si>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</si>
  <si>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</si>
  <si>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</si>
  <si>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</si>
  <si>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</si>
  <si>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</si>
  <si>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</si>
  <si>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</si>
  <si>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</si>
  <si>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</si>
  <si>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</si>
  <si>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</si>
  <si>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</si>
  <si>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</si>
  <si>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</si>
  <si>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</si>
  <si>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</si>
  <si>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</si>
  <si>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</si>
  <si>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</si>
  <si>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</si>
  <si>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</si>
  <si>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</si>
  <si>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</si>
  <si>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</si>
  <si>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</si>
  <si>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</si>
  <si>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</si>
  <si>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</si>
  <si>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</si>
  <si>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</si>
  <si>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</si>
  <si>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</si>
  <si>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</si>
  <si>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</si>
  <si>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</si>
  <si>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</si>
  <si>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</si>
  <si>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</si>
  <si>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</si>
  <si>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</si>
  <si>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</si>
  <si>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</si>
  <si>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</si>
  <si>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</si>
  <si>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</si>
  <si>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</si>
  <si>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</si>
  <si>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</si>
  <si>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</si>
  <si>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</si>
  <si>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</si>
  <si>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</si>
  <si>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</si>
  <si>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</si>
  <si>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</si>
  <si>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</si>
  <si>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</si>
  <si>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</si>
  <si>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</si>
  <si>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</si>
  <si>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</si>
  <si>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</si>
  <si>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</si>
  <si>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</si>
  <si>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</si>
  <si>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</si>
  <si>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</si>
  <si>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</si>
  <si>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</si>
  <si>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</si>
  <si>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</si>
  <si>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</si>
  <si>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</si>
  <si>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</si>
  <si>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</si>
  <si>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</si>
  <si>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</si>
  <si>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</si>
  <si>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</si>
  <si>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</si>
  <si>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</si>
  <si>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</si>
  <si>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</si>
  <si>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</si>
  <si>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</si>
  <si>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</si>
  <si>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</si>
  <si>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</si>
  <si>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</si>
  <si>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</si>
  <si>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</si>
  <si>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</si>
  <si>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</si>
  <si>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</si>
  <si>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</si>
  <si>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</si>
  <si>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</si>
  <si>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</si>
  <si>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</si>
  <si>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</si>
  <si>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</si>
  <si>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</si>
  <si>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</si>
  <si>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</si>
  <si>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</si>
  <si>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</si>
  <si>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</si>
  <si>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</si>
  <si>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</si>
  <si>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</si>
  <si>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</si>
  <si>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</si>
  <si>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</si>
  <si>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</si>
  <si>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</si>
  <si>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</si>
  <si>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</si>
  <si>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</si>
  <si>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</si>
  <si>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</si>
  <si>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</si>
  <si>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</si>
  <si>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</si>
  <si>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</si>
  <si>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</si>
  <si>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</si>
  <si>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</si>
  <si>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</si>
  <si>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</si>
  <si>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</si>
  <si>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</si>
  <si>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</si>
  <si>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</si>
  <si>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</si>
  <si>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</si>
  <si>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</si>
  <si>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</si>
  <si>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</si>
  <si>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</si>
  <si>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</si>
  <si>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</si>
  <si>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</si>
  <si>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</si>
  <si>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</si>
  <si>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</si>
  <si>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</si>
  <si>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</si>
  <si>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</si>
  <si>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</si>
  <si>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</si>
  <si>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</si>
  <si>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</si>
  <si>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</si>
  <si>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</si>
  <si>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</si>
  <si>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</si>
  <si>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</si>
  <si>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</si>
  <si>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</si>
  <si>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</si>
  <si>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</si>
  <si>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</si>
  <si>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</si>
  <si>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</si>
  <si>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</si>
  <si>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</si>
  <si>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</si>
  <si>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</si>
  <si>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</si>
  <si>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</si>
  <si>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</si>
  <si>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</si>
  <si>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</si>
  <si>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</si>
  <si>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</si>
  <si>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</si>
  <si>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</si>
  <si>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</si>
  <si>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</si>
  <si>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</si>
  <si>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</si>
  <si>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</si>
  <si>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</si>
  <si>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</si>
  <si>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</si>
  <si>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</si>
  <si>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</si>
  <si>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</si>
  <si>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</si>
  <si>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</si>
  <si>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</si>
  <si>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</si>
  <si>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</si>
  <si>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</si>
  <si>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</si>
  <si>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</si>
  <si>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</si>
  <si>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</si>
  <si>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</si>
  <si>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</si>
  <si>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</si>
  <si>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</si>
  <si>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</si>
  <si>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</si>
  <si>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</si>
  <si>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</si>
  <si>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</si>
  <si>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</si>
  <si>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</si>
  <si>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</si>
  <si>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</si>
  <si>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</si>
  <si>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</si>
  <si>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</si>
  <si>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</si>
  <si>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</si>
  <si>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</si>
  <si>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</si>
  <si>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</si>
  <si>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</si>
  <si>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</si>
  <si>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</si>
  <si>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</si>
  <si>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</si>
  <si>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</si>
  <si>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</si>
  <si>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</si>
  <si>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</si>
  <si>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</si>
  <si>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</si>
  <si>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</si>
  <si>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</si>
  <si>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</si>
  <si>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</si>
  <si>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</si>
  <si>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</si>
  <si>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</si>
  <si>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</si>
  <si>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</si>
  <si>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</si>
  <si>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</si>
  <si>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</si>
  <si>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</si>
  <si>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</si>
  <si>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</si>
  <si>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</si>
  <si>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</si>
  <si>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</si>
  <si>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</si>
  <si>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</si>
  <si>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</si>
  <si>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</si>
  <si>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</si>
  <si>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</si>
  <si>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</si>
  <si>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</si>
  <si>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</si>
  <si>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</si>
  <si>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</si>
  <si>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</si>
  <si>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</si>
  <si>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</si>
  <si>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</si>
  <si>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</si>
  <si>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</si>
  <si>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</si>
  <si>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</si>
  <si>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</si>
  <si>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</si>
  <si>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</si>
  <si>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</si>
  <si>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</si>
  <si>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</si>
  <si>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</si>
  <si>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</si>
  <si>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</si>
  <si>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</si>
  <si>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</si>
  <si>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</si>
  <si>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</si>
  <si>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</si>
  <si>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</si>
  <si>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</si>
  <si>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</si>
  <si>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</si>
  <si>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</si>
  <si>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</si>
  <si>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</si>
  <si>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</si>
  <si>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</si>
  <si>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</si>
  <si>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</si>
  <si>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</si>
  <si>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</si>
  <si>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</si>
  <si>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</si>
  <si>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</si>
  <si>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</si>
  <si>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</si>
  <si>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</si>
  <si>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</si>
  <si>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</si>
  <si>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</si>
  <si>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</si>
  <si>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</si>
  <si>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</si>
  <si>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</si>
  <si>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</si>
  <si>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</si>
  <si>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</si>
  <si>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</si>
  <si>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</si>
  <si>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</si>
  <si>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</si>
  <si>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</si>
  <si>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</si>
  <si>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</si>
  <si>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</si>
  <si>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</si>
  <si>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</si>
  <si>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</si>
  <si>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</si>
  <si>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</si>
  <si>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</si>
  <si>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</si>
  <si>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</si>
  <si>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</si>
  <si>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</si>
  <si>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</si>
  <si>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</si>
  <si>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</si>
  <si>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</si>
  <si>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</si>
  <si>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</si>
  <si>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</si>
  <si>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</si>
  <si>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</si>
  <si>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</si>
  <si>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</si>
  <si>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</si>
  <si>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</si>
  <si>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</si>
  <si>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</si>
  <si>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</si>
  <si>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</si>
  <si>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</si>
  <si>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</si>
  <si>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</si>
  <si>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</si>
  <si>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</si>
  <si>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</si>
  <si>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</si>
  <si>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</si>
  <si>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</si>
  <si>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</si>
  <si>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</si>
  <si>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</si>
  <si>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</si>
  <si>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</si>
  <si>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</si>
  <si>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</si>
  <si>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</si>
  <si>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</si>
  <si>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</si>
  <si>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</si>
  <si>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</si>
  <si>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</si>
  <si>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</si>
  <si>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</si>
  <si>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</si>
  <si>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</si>
  <si>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</si>
  <si>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</si>
  <si>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</si>
  <si>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</si>
  <si>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</si>
  <si>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</si>
  <si>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</si>
  <si>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</si>
  <si>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</si>
  <si>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</si>
  <si>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</si>
  <si>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</si>
  <si>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</si>
  <si>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</si>
  <si>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</si>
  <si>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</si>
  <si>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</si>
  <si>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</si>
  <si>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</si>
  <si>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</si>
  <si>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</si>
  <si>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</si>
  <si>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</si>
  <si>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</si>
  <si>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</si>
  <si>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</si>
  <si>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</si>
  <si>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</si>
  <si>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</si>
  <si>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</si>
  <si>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</si>
  <si>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</si>
  <si>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</si>
  <si>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</si>
  <si>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</si>
  <si>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</si>
  <si>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</si>
  <si>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</si>
  <si>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</si>
  <si>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</si>
  <si>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</si>
  <si>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</si>
  <si>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</si>
  <si>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</si>
  <si>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</si>
  <si>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</si>
  <si>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</si>
  <si>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</si>
  <si>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</si>
  <si>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</si>
  <si>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</si>
  <si>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</si>
  <si>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</si>
  <si>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</si>
  <si>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</si>
  <si>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</si>
  <si>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</si>
  <si>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</si>
  <si>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</si>
  <si>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</si>
  <si>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</si>
  <si>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</si>
  <si>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</si>
  <si>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</si>
  <si>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</si>
  <si>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</si>
  <si>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</si>
  <si>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</si>
  <si>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</si>
  <si>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</si>
  <si>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</si>
  <si>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</si>
  <si>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</si>
  <si>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</si>
  <si>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</si>
  <si>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</si>
  <si>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</si>
  <si>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</si>
  <si>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</si>
  <si>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</si>
  <si>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</si>
  <si>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</si>
  <si>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</si>
  <si>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</si>
  <si>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</si>
  <si>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</si>
  <si>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</si>
  <si>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</si>
  <si>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</si>
  <si>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</si>
  <si>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</si>
  <si>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</si>
  <si>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</si>
  <si>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</si>
  <si>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</si>
  <si>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</si>
  <si>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</si>
  <si>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</si>
  <si>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</si>
  <si>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</si>
  <si>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</si>
  <si>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</si>
  <si>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</si>
  <si>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</si>
  <si>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</si>
  <si>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</si>
  <si>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</si>
  <si>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</si>
  <si>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</si>
  <si>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</si>
  <si>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</si>
  <si>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</si>
  <si>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</si>
  <si>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</si>
  <si>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</si>
  <si>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</si>
  <si>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</si>
  <si>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</si>
  <si>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</si>
  <si>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</si>
  <si>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</si>
  <si>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</si>
  <si>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</si>
  <si>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</si>
  <si>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</si>
  <si>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</si>
  <si>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</si>
  <si>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</si>
  <si>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</si>
  <si>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</si>
  <si>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</si>
  <si>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</si>
  <si>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</si>
  <si>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</si>
  <si>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</si>
  <si>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</si>
  <si>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</si>
  <si>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</si>
  <si>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</si>
  <si>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</si>
  <si>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</si>
  <si>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</si>
  <si>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</si>
  <si>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</si>
  <si>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</si>
  <si>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</si>
  <si>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</si>
  <si>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</si>
  <si>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</si>
  <si>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</si>
  <si>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</si>
  <si>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</si>
  <si>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</si>
  <si>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</si>
  <si>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</si>
  <si>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</si>
  <si>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</si>
  <si>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</si>
  <si>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</si>
  <si>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</si>
  <si>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</si>
  <si>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</si>
  <si>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</si>
  <si>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</si>
  <si>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</si>
  <si>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</si>
  <si>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</si>
  <si>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</si>
  <si>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</si>
  <si>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</si>
  <si>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</si>
  <si>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</si>
  <si>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</si>
  <si>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</si>
  <si>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</si>
  <si>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</si>
  <si>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</si>
  <si>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</si>
  <si>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</si>
  <si>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</si>
  <si>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</si>
  <si>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</si>
  <si>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</si>
  <si>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</si>
  <si>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</si>
  <si>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</si>
  <si>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</si>
  <si>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</si>
  <si>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</si>
  <si>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</si>
  <si>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</si>
  <si>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</si>
  <si>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</si>
  <si>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</si>
  <si>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</si>
  <si>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</si>
  <si>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</si>
  <si>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</si>
  <si>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</si>
  <si>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</si>
  <si>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</si>
  <si>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</si>
  <si>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</si>
  <si>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</si>
  <si>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</si>
  <si>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</si>
  <si>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</si>
  <si>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</si>
  <si>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</si>
  <si>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</si>
  <si>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</si>
  <si>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</si>
  <si>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</si>
  <si>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</si>
  <si>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</si>
  <si>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</si>
  <si>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</si>
  <si>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</si>
  <si>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</si>
  <si>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</si>
  <si>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</si>
  <si>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</si>
  <si>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</si>
  <si>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</si>
  <si>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</si>
  <si>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</si>
  <si>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</si>
  <si>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</si>
  <si>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</si>
  <si>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</si>
  <si>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</si>
  <si>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</si>
  <si>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</si>
  <si>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</si>
  <si>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</si>
  <si>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</si>
  <si>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</si>
  <si>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</si>
  <si>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</si>
  <si>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</si>
  <si>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</si>
  <si>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</si>
  <si>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</si>
  <si>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</si>
  <si>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</si>
  <si>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</si>
  <si>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</si>
  <si>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</si>
  <si>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</si>
  <si>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</si>
  <si>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</si>
  <si>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</si>
  <si>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</si>
  <si>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</si>
  <si>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</si>
  <si>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</si>
  <si>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</si>
  <si>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</si>
  <si>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</si>
  <si>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</si>
  <si>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</si>
  <si>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</si>
  <si>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</si>
  <si>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</si>
  <si>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</si>
  <si>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</si>
  <si>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</si>
  <si>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</si>
  <si>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</si>
  <si>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</si>
  <si>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</si>
  <si>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</si>
  <si>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</si>
  <si>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</si>
  <si>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</si>
  <si>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</si>
  <si>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</si>
  <si>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</si>
  <si>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</si>
  <si>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</si>
  <si>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</si>
  <si>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</si>
  <si>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</si>
  <si>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</si>
  <si>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</si>
  <si>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</si>
  <si>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</si>
  <si>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</si>
  <si>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</si>
  <si>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</si>
  <si>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</si>
  <si>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</si>
  <si>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</si>
  <si>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</si>
  <si>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</si>
  <si>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</si>
  <si>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</si>
  <si>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</si>
  <si>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</si>
  <si>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</si>
  <si>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</si>
  <si>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</si>
  <si>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</si>
  <si>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</si>
  <si>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</si>
  <si>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</si>
  <si>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</si>
  <si>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</si>
  <si>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</si>
  <si>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</si>
  <si>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</si>
  <si>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</si>
  <si>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</si>
  <si>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</si>
  <si>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</si>
  <si>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</si>
  <si>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</si>
  <si>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</si>
  <si>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</si>
  <si>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</si>
  <si>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</si>
  <si>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</si>
  <si>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</si>
  <si>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</si>
  <si>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</si>
  <si>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</si>
  <si>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</si>
  <si>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</si>
  <si>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</si>
  <si>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</si>
  <si>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</si>
  <si>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</si>
  <si>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</si>
  <si>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</si>
  <si>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</si>
  <si>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</si>
  <si>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</si>
  <si>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</si>
  <si>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</si>
  <si>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</si>
  <si>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</si>
  <si>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</si>
  <si>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</si>
  <si>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</si>
  <si>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</si>
  <si>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</si>
  <si>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</si>
  <si>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</si>
  <si>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</si>
  <si>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</si>
  <si>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</si>
  <si>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</si>
  <si>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</si>
  <si>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</si>
  <si>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</si>
  <si>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</si>
  <si>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</si>
  <si>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</si>
  <si>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</si>
  <si>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</si>
  <si>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</si>
  <si>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</si>
  <si>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</si>
  <si>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</si>
  <si>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</si>
  <si>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</si>
  <si>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</si>
  <si>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</si>
  <si>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</si>
  <si>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</si>
  <si>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</si>
  <si>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</si>
  <si>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</si>
  <si>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</si>
  <si>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</si>
  <si>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</si>
  <si>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</si>
  <si>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</si>
  <si>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</si>
  <si>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</si>
  <si>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</si>
  <si>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</si>
  <si>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</si>
  <si>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</si>
  <si>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</si>
  <si>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</si>
  <si>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</si>
  <si>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</si>
  <si>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</si>
  <si>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</si>
  <si>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</si>
  <si>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</si>
  <si>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</si>
  <si>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</si>
  <si>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</si>
  <si>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</si>
  <si>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</si>
  <si>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</si>
  <si>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</si>
  <si>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</si>
  <si>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</si>
  <si>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</si>
  <si>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</si>
  <si>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</si>
  <si>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</si>
  <si>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</si>
  <si>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</si>
  <si>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</si>
  <si>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</si>
  <si>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</si>
  <si>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</si>
  <si>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</si>
  <si>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</si>
  <si>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</si>
  <si>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</si>
  <si>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</si>
  <si>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</si>
  <si>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</si>
  <si>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</si>
  <si>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</si>
  <si>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</si>
  <si>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</si>
  <si>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</si>
  <si>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</si>
  <si>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</si>
  <si>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</si>
  <si>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</si>
  <si>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</si>
  <si>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</si>
  <si>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</si>
  <si>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</si>
  <si>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</si>
  <si>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</si>
  <si>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</si>
  <si>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</si>
  <si>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</si>
  <si>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</si>
  <si>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</si>
  <si>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</si>
  <si>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</si>
  <si>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</si>
  <si>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</si>
  <si>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</si>
  <si>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</si>
  <si>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</si>
  <si>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</si>
  <si>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</si>
  <si>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</si>
  <si>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</si>
  <si>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</si>
  <si>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</si>
  <si>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</si>
  <si>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</si>
  <si>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</si>
  <si>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</si>
  <si>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</si>
  <si>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</si>
  <si>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</si>
  <si>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</si>
  <si>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</si>
  <si>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</si>
  <si>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</si>
  <si>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</si>
  <si>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</si>
  <si>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</si>
  <si>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</si>
  <si>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</si>
  <si>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</si>
  <si>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</si>
  <si>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</si>
  <si>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</si>
  <si>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</si>
  <si>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</si>
  <si>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</si>
  <si>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</si>
  <si>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</si>
  <si>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</si>
  <si>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</si>
  <si>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</si>
  <si>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</si>
  <si>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</si>
  <si>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</si>
  <si>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</si>
  <si>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</si>
  <si>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</si>
  <si>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</si>
  <si>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</si>
  <si>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</si>
  <si>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</si>
  <si>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</si>
  <si>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</si>
  <si>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</si>
  <si>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</si>
  <si>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</si>
  <si>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</si>
  <si>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</si>
  <si>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</si>
  <si>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</si>
  <si>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</si>
  <si>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</si>
  <si>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</si>
  <si>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</si>
  <si>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</si>
  <si>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</si>
  <si>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</si>
  <si>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</si>
  <si>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</si>
  <si>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</si>
  <si>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</si>
  <si>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</si>
  <si>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</si>
  <si>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</si>
  <si>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</si>
  <si>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</si>
  <si>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</si>
  <si>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</si>
  <si>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</si>
  <si>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</si>
  <si>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</si>
  <si>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</si>
  <si>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</si>
  <si>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</si>
  <si>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</si>
  <si>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</si>
  <si>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</si>
  <si>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</si>
  <si>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</si>
  <si>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</si>
  <si>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</si>
  <si>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</si>
  <si>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</si>
  <si>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</si>
  <si>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</si>
  <si>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</si>
  <si>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</si>
  <si>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</si>
  <si>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</si>
  <si>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</si>
  <si>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</si>
  <si>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</si>
  <si>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</si>
  <si>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</si>
  <si>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</si>
  <si>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</si>
  <si>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</si>
  <si>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</si>
  <si>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</si>
  <si>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</si>
  <si>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</si>
  <si>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</si>
  <si>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</si>
  <si>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</si>
  <si>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</si>
  <si>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</si>
  <si>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</si>
  <si>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</si>
  <si>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</si>
  <si>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</si>
  <si>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</si>
  <si>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</si>
  <si>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</si>
  <si>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</si>
  <si>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</si>
  <si>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</si>
  <si>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</si>
  <si>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</si>
  <si>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</si>
  <si>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</si>
  <si>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</si>
  <si>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</si>
  <si>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</si>
  <si>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</si>
  <si>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</si>
  <si>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</si>
  <si>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</si>
  <si>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</si>
  <si>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</si>
  <si>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</si>
  <si>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</si>
  <si>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</si>
  <si>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</si>
  <si>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</si>
  <si>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</si>
  <si>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</si>
  <si>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</si>
  <si>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</si>
  <si>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</si>
  <si>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</si>
  <si>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</si>
  <si>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</si>
  <si>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</si>
  <si>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</si>
  <si>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</si>
  <si>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</si>
  <si>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</si>
  <si>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</si>
  <si>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</si>
  <si>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</si>
  <si>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</si>
  <si>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</si>
  <si>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</si>
  <si>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</si>
  <si>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</si>
  <si>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</si>
  <si>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</si>
  <si>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</si>
  <si>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</si>
  <si>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</si>
  <si>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</si>
  <si>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</si>
  <si>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</si>
  <si>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</si>
  <si>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</si>
  <si>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</si>
  <si>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</si>
  <si>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</si>
  <si>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</si>
  <si>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</si>
  <si>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</si>
  <si>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</si>
  <si>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</si>
  <si>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</si>
  <si>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</si>
  <si>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</si>
  <si>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</si>
  <si>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</si>
  <si>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</si>
  <si>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</si>
  <si>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</si>
  <si>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</si>
  <si>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</si>
  <si>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</si>
  <si>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</si>
  <si>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</si>
  <si>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</si>
  <si>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</si>
  <si>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</si>
  <si>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</si>
  <si>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</si>
  <si>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</si>
  <si>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</si>
  <si>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</si>
  <si>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</si>
  <si>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</si>
  <si>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</si>
  <si>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</si>
  <si>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</si>
  <si>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</si>
  <si>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</si>
  <si>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</si>
  <si>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</si>
  <si>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</si>
  <si>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</si>
  <si>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</si>
  <si>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</si>
  <si>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</si>
  <si>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</si>
  <si>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</si>
  <si>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</si>
  <si>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</si>
  <si>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</si>
  <si>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</si>
  <si>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</si>
  <si>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</si>
  <si>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</si>
  <si>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</si>
  <si>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</si>
  <si>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</si>
  <si>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</si>
  <si>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</si>
  <si>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</si>
  <si>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</si>
  <si>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</si>
  <si>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</si>
  <si>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</si>
  <si>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</si>
  <si>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</si>
  <si>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</si>
  <si>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</si>
  <si>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</si>
  <si>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</si>
  <si>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</si>
  <si>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</si>
  <si>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</si>
  <si>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</si>
  <si>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</si>
  <si>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</si>
  <si>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</si>
  <si>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</si>
  <si>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</si>
  <si>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</si>
  <si>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</si>
  <si>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</si>
  <si>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</si>
  <si>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</si>
  <si>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</si>
  <si>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</si>
  <si>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</si>
  <si>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</si>
  <si>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</si>
  <si>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</si>
  <si>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</si>
  <si>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</si>
  <si>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</si>
  <si>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</si>
  <si>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</si>
  <si>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</si>
  <si>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</si>
  <si>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</si>
  <si>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</si>
  <si>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</si>
  <si>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</si>
  <si>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</si>
  <si>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</si>
  <si>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</si>
  <si>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</si>
  <si>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</si>
  <si>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</si>
  <si>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</si>
  <si>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</si>
  <si>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</si>
  <si>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</si>
  <si>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</si>
  <si>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</si>
  <si>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</si>
  <si>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</si>
  <si>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</si>
  <si>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</si>
  <si>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</si>
  <si>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</si>
  <si>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</si>
  <si>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</si>
  <si>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</si>
  <si>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</si>
  <si>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</si>
  <si>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</si>
  <si>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</si>
  <si>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</si>
  <si>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</si>
  <si>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</si>
  <si>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</si>
  <si>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</si>
  <si>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</si>
  <si>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</si>
  <si>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</si>
  <si>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</si>
  <si>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</si>
  <si>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</si>
  <si>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</si>
  <si>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</si>
  <si>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</si>
  <si>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</si>
  <si>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</si>
  <si>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</si>
  <si>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</si>
  <si>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</si>
  <si>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</si>
  <si>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</si>
  <si>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</si>
  <si>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</si>
  <si>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</si>
  <si>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</si>
  <si>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</si>
  <si>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</si>
  <si>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</si>
  <si>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</si>
  <si>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</si>
  <si>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</si>
  <si>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</si>
  <si>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</si>
  <si>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</si>
  <si>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</si>
  <si>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</si>
  <si>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</si>
  <si>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</si>
  <si>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</si>
  <si>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</si>
  <si>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</si>
  <si>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</si>
  <si>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</si>
  <si>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</si>
  <si>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</si>
  <si>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</si>
  <si>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</si>
  <si>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</si>
  <si>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</si>
  <si>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</si>
  <si>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</si>
  <si>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</si>
  <si>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</si>
  <si>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</si>
  <si>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</si>
  <si>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</si>
  <si>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</si>
  <si>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</si>
  <si>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</si>
  <si>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</si>
  <si>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</si>
  <si>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</si>
  <si>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</si>
  <si>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</si>
  <si>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</si>
  <si>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</si>
  <si>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</si>
  <si>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</si>
  <si>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</si>
  <si>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</si>
  <si>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</si>
  <si>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</si>
  <si>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</si>
  <si>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</si>
  <si>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</si>
  <si>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</si>
  <si>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</si>
  <si>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</si>
  <si>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</si>
  <si>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</si>
  <si>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</si>
  <si>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</si>
  <si>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</si>
  <si>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</si>
  <si>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</si>
  <si>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</si>
  <si>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</si>
  <si>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</si>
  <si>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</si>
  <si>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</si>
  <si>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</si>
  <si>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</si>
  <si>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</si>
  <si>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</si>
  <si>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</si>
  <si>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</si>
  <si>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</si>
  <si>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</si>
  <si>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</si>
  <si>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</si>
  <si>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</si>
  <si>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</si>
  <si>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</si>
  <si>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</si>
  <si>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</si>
  <si>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</si>
  <si>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</si>
  <si>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</si>
  <si>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</si>
  <si>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</si>
  <si>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</si>
  <si>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</si>
  <si>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</si>
  <si>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</si>
  <si>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</si>
  <si>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</si>
  <si>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</si>
  <si>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</si>
  <si>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</si>
  <si>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</si>
  <si>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</si>
  <si>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</si>
  <si>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</si>
  <si>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</si>
  <si>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</si>
  <si>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</si>
  <si>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</si>
  <si>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</si>
  <si>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</si>
  <si>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</si>
  <si>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</si>
  <si>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</si>
  <si>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</si>
  <si>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</si>
  <si>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</si>
  <si>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</si>
  <si>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</si>
  <si>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</si>
  <si>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</si>
  <si>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</si>
  <si>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</si>
  <si>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</si>
  <si>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</si>
  <si>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</si>
  <si>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</si>
  <si>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</si>
  <si>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</si>
  <si>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</si>
  <si>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</si>
  <si>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</si>
  <si>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</si>
  <si>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</si>
  <si>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</si>
  <si>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</si>
  <si>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</si>
  <si>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</si>
  <si>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</si>
  <si>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</si>
  <si>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</si>
  <si>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</si>
  <si>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</si>
  <si>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</si>
  <si>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</si>
  <si>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</si>
  <si>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</si>
  <si>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</si>
  <si>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</si>
  <si>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</si>
  <si>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</si>
  <si>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</si>
  <si>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</si>
  <si>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</si>
  <si>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</si>
  <si>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</si>
  <si>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</si>
  <si>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</si>
  <si>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</si>
  <si>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</si>
  <si>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</si>
  <si>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</si>
  <si>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</si>
  <si>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</si>
  <si>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</si>
  <si>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</si>
  <si>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</si>
  <si>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</si>
  <si>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</si>
  <si>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</si>
  <si>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</si>
  <si>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</si>
  <si>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</si>
  <si>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</si>
  <si>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</si>
  <si>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</si>
  <si>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</si>
  <si>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</si>
  <si>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</si>
  <si>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</si>
  <si>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</si>
  <si>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</si>
  <si>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</si>
  <si>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</si>
  <si>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</si>
  <si>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</si>
  <si>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</si>
  <si>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</si>
  <si>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</si>
  <si>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</si>
  <si>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</si>
  <si>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</si>
  <si>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</si>
  <si>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</si>
  <si>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</si>
  <si>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</si>
  <si>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</si>
  <si>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</si>
  <si>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</si>
  <si>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</si>
  <si>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</si>
  <si>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</si>
  <si>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</si>
  <si>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</si>
  <si>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</si>
  <si>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</si>
  <si>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</si>
  <si>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</si>
  <si>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</si>
  <si>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</si>
  <si>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</si>
  <si>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</si>
  <si>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</si>
  <si>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</si>
  <si>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</si>
  <si>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</si>
  <si>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</si>
  <si>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</si>
  <si>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</si>
  <si>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</si>
  <si>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</si>
  <si>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</si>
  <si>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</si>
  <si>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</si>
  <si>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</si>
  <si>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</si>
  <si>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</si>
  <si>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</si>
  <si>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</si>
  <si>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</si>
  <si>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</si>
  <si>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</si>
  <si>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</si>
  <si>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</si>
  <si>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</si>
  <si>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</si>
  <si>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</si>
  <si>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</si>
  <si>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</si>
  <si>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</si>
  <si>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</si>
  <si>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</si>
  <si>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</si>
  <si>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</si>
  <si>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</si>
  <si>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</si>
  <si>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</si>
  <si>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</si>
  <si>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</si>
  <si>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</si>
  <si>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</si>
  <si>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</si>
  <si>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</si>
  <si>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</si>
  <si>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</si>
  <si>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</si>
  <si>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</si>
  <si>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</si>
  <si>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</si>
  <si>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</si>
  <si>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</si>
  <si>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</si>
  <si>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</si>
  <si>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</si>
  <si>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</si>
  <si>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</si>
  <si>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</si>
  <si>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</si>
  <si>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</si>
  <si>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</si>
  <si>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</si>
  <si>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</si>
  <si>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</si>
  <si>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</si>
  <si>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</si>
  <si>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</si>
  <si>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</si>
  <si>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</si>
  <si>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</si>
  <si>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</si>
  <si>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</si>
  <si>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</si>
  <si>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</si>
  <si>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</si>
  <si>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</si>
  <si>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</si>
  <si>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</si>
  <si>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</si>
  <si>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</si>
  <si>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</si>
  <si>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</si>
  <si>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</si>
  <si>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</si>
  <si>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</si>
  <si>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</si>
  <si>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</si>
  <si>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</si>
  <si>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</si>
  <si>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</si>
  <si>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</si>
  <si>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</si>
  <si>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</si>
  <si>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</si>
  <si>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</si>
  <si>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</si>
  <si>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</si>
  <si>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</si>
  <si>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</si>
  <si>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</si>
  <si>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</si>
  <si>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</si>
  <si>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</si>
  <si>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</si>
  <si>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</si>
  <si>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</si>
  <si>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</si>
  <si>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</si>
  <si>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</si>
  <si>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</si>
  <si>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</si>
  <si>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</si>
  <si>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</si>
  <si>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</si>
  <si>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</si>
  <si>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</si>
  <si>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</si>
  <si>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</si>
  <si>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</si>
  <si>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</si>
  <si>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</si>
  <si>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</si>
  <si>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</si>
  <si>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</si>
  <si>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</si>
  <si>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</si>
  <si>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</si>
  <si>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</si>
  <si>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</si>
  <si>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</si>
  <si>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</si>
  <si>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</si>
  <si>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</si>
  <si>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</si>
  <si>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</si>
  <si>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</si>
  <si>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</si>
  <si>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</si>
  <si>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</si>
  <si>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</si>
  <si>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</si>
  <si>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</si>
  <si>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</si>
  <si>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</si>
  <si>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</si>
  <si>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</si>
  <si>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</si>
  <si>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</si>
  <si>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</si>
  <si>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</si>
  <si>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</si>
  <si>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</si>
  <si>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</si>
  <si>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</si>
  <si>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</si>
  <si>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</si>
  <si>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</si>
  <si>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</si>
  <si>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</si>
  <si>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</si>
  <si>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</si>
  <si>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</si>
  <si>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</si>
  <si>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</si>
  <si>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</si>
  <si>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</si>
  <si>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</si>
  <si>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</si>
  <si>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</si>
  <si>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</si>
  <si>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</si>
  <si>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</si>
  <si>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</si>
  <si>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</si>
  <si>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</si>
  <si>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</si>
  <si>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</si>
  <si>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</si>
  <si>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</si>
  <si>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</si>
  <si>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</si>
  <si>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</si>
  <si>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</si>
  <si>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</si>
  <si>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</si>
  <si>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</si>
  <si>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</si>
  <si>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</si>
  <si>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</si>
  <si>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</si>
  <si>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</si>
  <si>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</si>
  <si>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</si>
  <si>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</si>
  <si>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</si>
  <si>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</si>
  <si>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</si>
  <si>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</si>
  <si>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</si>
  <si>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</si>
  <si>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</si>
  <si>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</si>
  <si>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</si>
  <si>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</si>
  <si>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</si>
  <si>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</si>
  <si>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</si>
  <si>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</si>
  <si>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</si>
  <si>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</si>
  <si>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</si>
  <si>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</si>
  <si>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</si>
  <si>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</si>
  <si>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</si>
  <si>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</si>
  <si>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</si>
  <si>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</si>
  <si>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</si>
  <si>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</si>
  <si>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</si>
  <si>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</si>
  <si>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</si>
  <si>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</si>
  <si>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</si>
  <si>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</si>
  <si>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</si>
  <si>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</si>
  <si>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</si>
  <si>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</si>
  <si>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</si>
  <si>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</si>
  <si>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</si>
  <si>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</si>
  <si>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</si>
  <si>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</si>
  <si>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</si>
  <si>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</si>
  <si>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</si>
  <si>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</si>
  <si>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</si>
  <si>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</si>
  <si>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</si>
  <si>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</si>
  <si>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</si>
  <si>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</si>
  <si>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</si>
  <si>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</si>
  <si>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</si>
  <si>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</si>
  <si>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</si>
  <si>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</si>
  <si>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</si>
  <si>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</si>
  <si>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</si>
  <si>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</si>
  <si>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</si>
  <si>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</si>
  <si>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</si>
  <si>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</si>
  <si>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</si>
  <si>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</si>
  <si>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</si>
  <si>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</si>
  <si>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</si>
  <si>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</si>
  <si>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</si>
  <si>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</si>
  <si>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</si>
  <si>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</si>
  <si>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</si>
  <si>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</si>
  <si>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</si>
  <si>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</si>
  <si>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</si>
  <si>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</si>
  <si>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</si>
  <si>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</si>
  <si>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</si>
  <si>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</si>
  <si>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</si>
  <si>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</si>
  <si>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</si>
  <si>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</si>
  <si>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</si>
  <si>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</si>
  <si>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</si>
  <si>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</si>
  <si>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</si>
  <si>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</si>
  <si>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</si>
  <si>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</si>
  <si>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</si>
  <si>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</si>
  <si>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</si>
  <si>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</si>
  <si>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</si>
  <si>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</si>
  <si>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</si>
  <si>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</si>
  <si>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</si>
  <si>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</si>
  <si>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</si>
  <si>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</si>
  <si>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</si>
  <si>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</si>
  <si>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</si>
  <si>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</si>
  <si>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</si>
  <si>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</si>
  <si>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</si>
  <si>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</si>
  <si>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</si>
  <si>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</si>
  <si>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</si>
  <si>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</si>
  <si>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</si>
  <si>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</si>
  <si>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</si>
  <si>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</si>
  <si>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</si>
  <si>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</si>
  <si>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</si>
  <si>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</si>
  <si>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</si>
  <si>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</si>
  <si>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</si>
  <si>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</si>
  <si>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</si>
  <si>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</si>
  <si>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</si>
  <si>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</si>
  <si>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</si>
  <si>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</si>
  <si>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</si>
  <si>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</si>
  <si>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</si>
  <si>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</si>
  <si>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</si>
  <si>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</si>
  <si>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</si>
  <si>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</si>
  <si>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</si>
  <si>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</si>
  <si>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</si>
  <si>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</si>
  <si>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</si>
  <si>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</si>
  <si>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</si>
  <si>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</si>
  <si>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</si>
  <si>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</si>
  <si>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</si>
  <si>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</si>
  <si>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</si>
  <si>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</si>
  <si>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</si>
  <si>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</si>
  <si>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</si>
  <si>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</si>
  <si>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</si>
  <si>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</si>
  <si>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</si>
  <si>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</si>
  <si>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</si>
  <si>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</si>
  <si>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</si>
  <si>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</si>
  <si>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</si>
  <si>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</si>
  <si>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</si>
  <si>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</si>
  <si>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</si>
  <si>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</si>
  <si>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</si>
  <si>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</si>
  <si>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</si>
  <si>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</si>
  <si>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</si>
  <si>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</si>
  <si>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</si>
  <si>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</si>
  <si>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</si>
  <si>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</si>
  <si>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</si>
  <si>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</si>
  <si>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</si>
  <si>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</si>
  <si>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</si>
  <si>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</si>
  <si>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</si>
  <si>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</si>
  <si>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</si>
  <si>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</si>
  <si>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</si>
  <si>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</si>
  <si>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</si>
  <si>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</si>
  <si>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</si>
  <si>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</si>
  <si>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</si>
  <si>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</si>
  <si>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</si>
  <si>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</si>
  <si>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</si>
  <si>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</si>
  <si>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</si>
  <si>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</si>
  <si>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</si>
  <si>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</si>
  <si>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</si>
  <si>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</si>
  <si>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</si>
  <si>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</si>
  <si>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</si>
  <si>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</si>
  <si>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</si>
  <si>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</si>
  <si>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</si>
  <si>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</si>
  <si>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</si>
  <si>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</si>
  <si>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</si>
  <si>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</si>
  <si>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</si>
  <si>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</si>
  <si>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</si>
  <si>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</si>
  <si>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</si>
  <si>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</si>
  <si>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</si>
  <si>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</si>
  <si>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</si>
  <si>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</si>
  <si>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</si>
  <si>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</si>
  <si>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</si>
  <si>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</si>
  <si>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</si>
  <si>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</si>
  <si>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</si>
  <si>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</si>
  <si>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</si>
  <si>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</si>
  <si>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</si>
  <si>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</si>
  <si>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</si>
  <si>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</si>
  <si>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</si>
  <si>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</si>
  <si>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</si>
  <si>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</si>
  <si>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</si>
  <si>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</si>
  <si>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</si>
  <si>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</si>
  <si>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</si>
  <si>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</si>
  <si>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</si>
  <si>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</si>
  <si>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</si>
  <si>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</si>
  <si>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</si>
  <si>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</si>
  <si>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</si>
  <si>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</si>
  <si>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</si>
  <si>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</si>
  <si>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</si>
  <si>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</si>
  <si>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</si>
  <si>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</si>
  <si>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</si>
  <si>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</si>
  <si>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</si>
  <si>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</si>
  <si>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</si>
  <si>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</si>
  <si>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</si>
  <si>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</si>
  <si>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</si>
  <si>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</si>
  <si>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</si>
  <si>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</si>
  <si>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</si>
  <si>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</si>
  <si>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</si>
  <si>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</si>
  <si>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</si>
  <si>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</si>
  <si>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</si>
  <si>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</si>
  <si>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</si>
  <si>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</si>
  <si>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</si>
  <si>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</si>
  <si>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</si>
  <si>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</si>
  <si>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</si>
  <si>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</si>
  <si>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</si>
  <si>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</si>
  <si>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</si>
  <si>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</si>
  <si>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</si>
  <si>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</si>
  <si>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</si>
  <si>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</si>
  <si>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</si>
  <si>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</si>
  <si>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</si>
  <si>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</si>
  <si>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</si>
  <si>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</si>
  <si>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</si>
  <si>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</si>
  <si>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</si>
  <si>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</si>
  <si>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</si>
  <si>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</si>
  <si>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</si>
  <si>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</si>
  <si>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</si>
  <si>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</si>
  <si>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</si>
  <si>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</si>
  <si>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</si>
  <si>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</si>
  <si>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</si>
  <si>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</si>
  <si>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</si>
  <si>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</si>
  <si>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</si>
  <si>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</si>
  <si>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</si>
  <si>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</si>
  <si>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</si>
  <si>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</si>
  <si>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</si>
  <si>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</si>
  <si>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</si>
  <si>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</si>
  <si>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</si>
  <si>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</si>
  <si>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</si>
  <si>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</si>
  <si>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</si>
  <si>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</si>
  <si>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</si>
  <si>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</si>
  <si>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</si>
  <si>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</si>
  <si>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</si>
  <si>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</si>
  <si>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</si>
  <si>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</si>
  <si>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</si>
  <si>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</si>
  <si>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</si>
  <si>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</si>
  <si>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</si>
  <si>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</si>
  <si>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</si>
  <si>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</si>
  <si>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</si>
  <si>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</si>
  <si>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</si>
  <si>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</si>
  <si>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</si>
  <si>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</si>
  <si>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</si>
  <si>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</si>
  <si>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</si>
  <si>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</si>
  <si>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</si>
  <si>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</si>
  <si>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</si>
  <si>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</si>
  <si>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</si>
  <si>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</si>
  <si>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</si>
  <si>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</si>
  <si>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</si>
  <si>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</si>
  <si>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</si>
  <si>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</si>
  <si>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</si>
  <si>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</si>
  <si>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</si>
  <si>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</si>
  <si>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</si>
  <si>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</si>
  <si>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</si>
  <si>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</si>
  <si>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</si>
  <si>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</si>
  <si>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</si>
  <si>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</si>
  <si>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</si>
  <si>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</si>
  <si>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</si>
  <si>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</si>
  <si>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</si>
  <si>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</si>
  <si>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</si>
  <si>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</si>
  <si>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</si>
  <si>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</si>
  <si>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</si>
  <si>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</si>
  <si>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</si>
  <si>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</si>
  <si>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</si>
  <si>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</si>
  <si>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</si>
  <si>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</si>
  <si>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</si>
  <si>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</si>
  <si>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</si>
  <si>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</si>
  <si>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</si>
  <si>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</si>
  <si>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</si>
  <si>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</si>
  <si>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</si>
  <si>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</si>
  <si>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</si>
  <si>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</si>
  <si>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</si>
  <si>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</si>
  <si>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</si>
  <si>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</si>
  <si>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</si>
  <si>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</si>
  <si>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</si>
  <si>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</si>
  <si>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</si>
  <si>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</si>
  <si>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</si>
  <si>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</si>
  <si>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</si>
  <si>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</si>
  <si>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</si>
  <si>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</si>
  <si>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</si>
  <si>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</si>
  <si>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</si>
  <si>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</si>
  <si>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</si>
  <si>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</si>
  <si>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</si>
  <si>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</si>
  <si>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</si>
  <si>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</si>
  <si>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</si>
  <si>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</si>
  <si>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</si>
  <si>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</si>
  <si>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</si>
  <si>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</si>
  <si>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</si>
  <si>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</si>
  <si>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</si>
  <si>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</si>
  <si>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</si>
  <si>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</si>
  <si>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</si>
  <si>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</si>
  <si>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</si>
  <si>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</si>
  <si>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</si>
  <si>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</si>
  <si>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</si>
  <si>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</si>
  <si>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</si>
  <si>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</si>
  <si>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</si>
  <si>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</si>
  <si>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</si>
  <si>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</si>
  <si>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</si>
  <si>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</si>
  <si>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</si>
  <si>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</si>
  <si>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</si>
  <si>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</si>
  <si>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</si>
  <si>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</si>
  <si>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</si>
  <si>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</si>
  <si>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</si>
  <si>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</si>
  <si>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</si>
  <si>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</si>
  <si>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</si>
  <si>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</si>
  <si>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</si>
  <si>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</si>
  <si>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</si>
  <si>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</si>
  <si>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</si>
  <si>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</si>
  <si>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</si>
  <si>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</si>
  <si>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</si>
  <si>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</si>
  <si>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</si>
  <si>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</si>
  <si>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</si>
  <si>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</si>
  <si>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</si>
  <si>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</si>
  <si>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</si>
  <si>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</si>
  <si>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</si>
  <si>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</si>
  <si>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</si>
  <si>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</si>
  <si>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</si>
  <si>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</si>
  <si>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</si>
  <si>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</si>
  <si>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</si>
  <si>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</si>
  <si>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</si>
  <si>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</si>
  <si>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</si>
  <si>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</si>
  <si>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</si>
  <si>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</si>
  <si>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</si>
  <si>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</si>
  <si>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</si>
  <si>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</si>
  <si>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</si>
  <si>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</si>
  <si>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</si>
  <si>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</si>
  <si>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</si>
  <si>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</si>
  <si>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</si>
  <si>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</si>
  <si>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</si>
  <si>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</si>
  <si>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</si>
  <si>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</si>
  <si>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</si>
  <si>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</si>
  <si>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</si>
  <si>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</si>
  <si>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</si>
  <si>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</si>
  <si>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</si>
  <si>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</si>
  <si>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</si>
  <si>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</si>
  <si>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</si>
  <si>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</si>
  <si>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</si>
  <si>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</si>
  <si>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</si>
  <si>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</si>
  <si>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</si>
  <si>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</si>
  <si>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</si>
  <si>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</si>
  <si>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</si>
  <si>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</si>
  <si>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</si>
  <si>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</si>
  <si>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</si>
  <si>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</si>
  <si>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</si>
  <si>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</si>
  <si>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</si>
  <si>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</si>
  <si>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</si>
  <si>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</si>
  <si>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</si>
  <si>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</si>
  <si>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</si>
  <si>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</si>
  <si>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</si>
  <si>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</si>
  <si>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</si>
  <si>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</si>
  <si>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</si>
  <si>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</si>
  <si>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</si>
  <si>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</si>
  <si>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</si>
  <si>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</si>
  <si>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</si>
  <si>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</si>
  <si>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</si>
  <si>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</si>
  <si>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</si>
  <si>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</si>
  <si>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</si>
  <si>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</si>
  <si>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</si>
  <si>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</si>
  <si>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</si>
  <si>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</si>
  <si>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</si>
  <si>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</si>
  <si>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</si>
  <si>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</si>
  <si>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</si>
  <si>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</si>
  <si>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</si>
  <si>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</si>
  <si>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</si>
  <si>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</si>
  <si>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</si>
  <si>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</si>
  <si>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</si>
  <si>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</si>
  <si>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</si>
  <si>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</si>
  <si>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</si>
  <si>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</si>
  <si>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</si>
  <si>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</si>
  <si>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</si>
  <si>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</si>
  <si>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</si>
  <si>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</si>
  <si>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</si>
  <si>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</si>
  <si>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</si>
  <si>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</si>
  <si>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</si>
  <si>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</si>
  <si>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</si>
  <si>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</si>
  <si>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</si>
  <si>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</si>
  <si>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</si>
  <si>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</si>
  <si>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</si>
  <si>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</si>
  <si>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</si>
  <si>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</si>
  <si>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</si>
  <si>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</si>
  <si>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</si>
  <si>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</si>
  <si>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</si>
  <si>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</si>
  <si>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</si>
  <si>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</si>
  <si>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</si>
  <si>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</si>
  <si>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</si>
  <si>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</si>
  <si>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</si>
  <si>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</si>
  <si>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</si>
  <si>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</si>
  <si>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</si>
  <si>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</si>
  <si>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</si>
  <si>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</si>
  <si>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</si>
  <si>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</si>
  <si>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</si>
  <si>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</si>
  <si>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</si>
  <si>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</si>
  <si>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</si>
  <si>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</si>
  <si>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</si>
  <si>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</si>
  <si>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</si>
  <si>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</si>
  <si>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</si>
  <si>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</si>
  <si>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</si>
  <si>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</si>
  <si>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</si>
  <si>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</si>
  <si>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</si>
  <si>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</si>
  <si>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</si>
  <si>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</si>
  <si>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</si>
  <si>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</si>
  <si>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</si>
  <si>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</si>
  <si>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</si>
  <si>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</si>
  <si>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</si>
  <si>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</si>
  <si>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</si>
  <si>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</si>
  <si>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</si>
  <si>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</si>
  <si>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</si>
  <si>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</si>
  <si>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</si>
  <si>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</si>
  <si>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</si>
  <si>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</si>
  <si>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</si>
  <si>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</si>
  <si>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</si>
  <si>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</si>
  <si>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</si>
  <si>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</si>
  <si>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</si>
  <si>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</si>
  <si>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</si>
  <si>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</si>
  <si>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</si>
  <si>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</si>
  <si>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</si>
  <si>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</si>
  <si>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</si>
  <si>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</si>
  <si>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</si>
  <si>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</si>
  <si>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</si>
  <si>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</si>
  <si>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</si>
  <si>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</si>
  <si>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</si>
  <si>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</si>
  <si>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</si>
  <si>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</si>
  <si>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</si>
  <si>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</si>
  <si>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</si>
  <si>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</si>
  <si>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</si>
  <si>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</si>
  <si>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</si>
  <si>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</si>
  <si>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</si>
  <si>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</si>
  <si>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</si>
  <si>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</si>
  <si>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</si>
  <si>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</si>
  <si>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</si>
  <si>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</si>
  <si>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</si>
  <si>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</si>
  <si>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</si>
  <si>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</si>
  <si>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</si>
  <si>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</si>
  <si>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</si>
  <si>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</si>
  <si>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</si>
  <si>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</si>
  <si>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</si>
  <si>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</si>
  <si>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</si>
  <si>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</si>
  <si>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</si>
  <si>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</si>
  <si>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</si>
  <si>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</si>
  <si>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</si>
  <si>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</si>
  <si>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</si>
  <si>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</si>
  <si>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</si>
  <si>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</si>
  <si>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</si>
  <si>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</si>
  <si>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</si>
  <si>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</si>
  <si>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</si>
  <si>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</si>
  <si>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</si>
  <si>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</si>
  <si>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</si>
  <si>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</si>
  <si>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</si>
  <si>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</si>
  <si>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</si>
  <si>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</si>
  <si>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</si>
  <si>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</si>
  <si>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</si>
  <si>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</si>
  <si>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</si>
  <si>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</si>
  <si>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</si>
  <si>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</si>
  <si>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</si>
  <si>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</si>
  <si>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</si>
  <si>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</si>
  <si>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</si>
  <si>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</si>
  <si>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</si>
  <si>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</si>
  <si>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</si>
  <si>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</si>
  <si>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</si>
  <si>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</si>
  <si>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</si>
  <si>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</si>
  <si>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</si>
  <si>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</si>
  <si>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</si>
  <si>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</si>
  <si>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</si>
  <si>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</si>
  <si>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</si>
  <si>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</si>
  <si>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</si>
  <si>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</si>
  <si>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</si>
  <si>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</si>
  <si>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</si>
  <si>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</si>
  <si>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</si>
  <si>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</si>
  <si>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</si>
  <si>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</si>
  <si>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</si>
  <si>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</si>
  <si>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</si>
  <si>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</si>
  <si>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</si>
  <si>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</si>
  <si>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</si>
  <si>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</si>
  <si>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</si>
  <si>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</si>
  <si>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</si>
  <si>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</si>
  <si>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</si>
  <si>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</si>
  <si>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</si>
  <si>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</si>
  <si>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</si>
  <si>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</si>
  <si>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</si>
  <si>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</si>
  <si>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</si>
  <si>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</si>
  <si>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</si>
  <si>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</si>
  <si>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</si>
  <si>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</si>
  <si>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</si>
  <si>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</si>
  <si>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</si>
  <si>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</si>
  <si>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</si>
  <si>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</si>
  <si>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</si>
  <si>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</si>
  <si>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</si>
  <si>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</si>
  <si>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</si>
  <si>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</si>
  <si>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</si>
  <si>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</si>
  <si>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</si>
  <si>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</si>
  <si>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</si>
  <si>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</si>
  <si>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</si>
  <si>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</si>
  <si>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</si>
  <si>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</si>
  <si>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</si>
  <si>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</si>
  <si>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</si>
  <si>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</si>
  <si>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</si>
  <si>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</si>
  <si>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</si>
  <si>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</si>
  <si>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</si>
  <si>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</si>
  <si>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</si>
  <si>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</si>
  <si>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</si>
  <si>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</si>
  <si>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</si>
  <si>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</si>
  <si>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</si>
  <si>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</si>
  <si>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</si>
  <si>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</si>
  <si>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</si>
  <si>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</si>
  <si>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</si>
  <si>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</si>
  <si>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</si>
  <si>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</si>
  <si>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</si>
  <si>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</si>
  <si>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</si>
  <si>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</si>
  <si>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</si>
  <si>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</si>
  <si>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</si>
  <si>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</si>
  <si>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</si>
  <si>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</si>
  <si>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</si>
  <si>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</si>
  <si>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</si>
  <si>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</si>
  <si>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</si>
  <si>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</si>
  <si>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</si>
  <si>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</si>
  <si>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</si>
  <si>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</si>
  <si>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</si>
  <si>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</si>
  <si>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</si>
  <si>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</si>
  <si>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</si>
  <si>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</si>
  <si>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</si>
  <si>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</si>
  <si>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</si>
  <si>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</si>
  <si>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</si>
  <si>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</si>
  <si>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</si>
  <si>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</si>
  <si>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</si>
  <si>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</si>
  <si>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</si>
  <si>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</si>
  <si>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</si>
  <si>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</si>
  <si>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</si>
  <si>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</si>
  <si>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</si>
  <si>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</si>
  <si>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</si>
  <si>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</si>
  <si>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</si>
  <si>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</si>
  <si>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</si>
  <si>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</si>
  <si>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</si>
  <si>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</si>
  <si>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</si>
  <si>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</si>
  <si>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20-18-95-188</t>
  </si>
  <si>
    <t>20-18-94-491</t>
  </si>
  <si>
    <t>20-18-94-614</t>
  </si>
  <si>
    <t>20-18-93-271</t>
  </si>
  <si>
    <t>66-18-91-052</t>
  </si>
  <si>
    <t>66-18-90-018</t>
  </si>
  <si>
    <t>66-18-87-012</t>
  </si>
  <si>
    <t>66-18-86-012</t>
  </si>
  <si>
    <t>66-18-86-067</t>
  </si>
  <si>
    <t>66-18-84-013</t>
  </si>
  <si>
    <t>66-18-84-035</t>
  </si>
  <si>
    <t>66-18-82-018</t>
  </si>
  <si>
    <t>EN EL CONTRATO ADICIONAL NO ESPECIFICA</t>
  </si>
  <si>
    <t>66262020093</t>
  </si>
  <si>
    <t>Prestar el servicio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</si>
  <si>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Lina Marcela Ramirez Gonzalez</t>
  </si>
  <si>
    <t>LINA MARCELA RAMIREZ GONZALEZ</t>
  </si>
  <si>
    <t>Carrera 2 Calle 34 Bis Esquina Barrio Galán</t>
  </si>
  <si>
    <t>3365863</t>
  </si>
  <si>
    <t>cdi.otun@gmail.com</t>
  </si>
  <si>
    <t>UNION TEMPORAL CAMPO VERDE DEL OTÚN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</si>
  <si>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</si>
  <si>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66-26-2019-074</t>
  </si>
  <si>
    <t>66-26-2018-131</t>
  </si>
  <si>
    <t>66-26-2017-335</t>
  </si>
  <si>
    <t>66-26-2016-313</t>
  </si>
  <si>
    <t>66-26-2016-116</t>
  </si>
  <si>
    <t>66-26-2014-259</t>
  </si>
  <si>
    <t>66-26-2012-237</t>
  </si>
  <si>
    <t>66-26-2012-136</t>
  </si>
  <si>
    <t>66-26-2011-062</t>
  </si>
  <si>
    <t>66-26-2011-055</t>
  </si>
  <si>
    <t>22-26-2010-049</t>
  </si>
  <si>
    <t>66-26-2009-030</t>
  </si>
  <si>
    <t>66-26-2008-006</t>
  </si>
  <si>
    <t>66-26-2007-001</t>
  </si>
  <si>
    <t>66-26-2006-005</t>
  </si>
  <si>
    <t>66-26-2005-001</t>
  </si>
  <si>
    <t>67-26-2004-003</t>
  </si>
  <si>
    <t>66-26-2003-148</t>
  </si>
  <si>
    <t>66-26-2001-088</t>
  </si>
  <si>
    <t>66-26-2000-089</t>
  </si>
  <si>
    <t xml:space="preserve">66-18-99-092 </t>
  </si>
  <si>
    <t>20-18-92-23</t>
  </si>
  <si>
    <t>22-18-91-012</t>
  </si>
  <si>
    <t>66-18-87-057</t>
  </si>
  <si>
    <t>66-18-98-112</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</si>
  <si>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</si>
  <si>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PRESTAR EL SERVICIO DE EDUCACIÒN INICIAL EN EL MARCO DE LA ATENCIÓN INTEGRAL, A NIÑAS Y NIÑOS MENORES DE CINCO AÑOS O HASTA SU INGRESO AL GRADO TRANSICIÒN, DE CONFORMIDAD CON EL  MANUAL OPERATIVO DE LA MODALIDAD Y LAS DIRECTRICES ESTABLECIDAS POR EL ICBF, EN ARMONIA CON LA POLÌTICA DE ESTADO PARA EL DESARROLLO INTEGRAL DE LA PRIMERA INFANCIA DE "CERO A SIEMPRE", EN EL SERVICIO CENTROS DE DESARROLLO INFANTIL.</t>
  </si>
  <si>
    <t>PRESTAR EL SERVICIO DE EDUCACIÒN INICIAL EN EL MARCO DE LA ATENCIÓN INTEGRAL, A NIÑAS Y NIÑOS MENORES DE CINCO AÑOS, O HASTA SU INGRESO AL GRADO TRANSICIÒN, DE CONFORMIDAD CON LOS  MANUALES OPERATIVOS DE LA MODALIDAD Y LAS DIRECTRICES ESTABLECIDAS POR EL ICBF, EN ARMONIA CON LA POLÌTICA DE ESTADO PARA EL DESARROLLO INTEGRAL DE LA PRIMERA INFANCIA DE "CERO A SIEMPRE".EN EL SERVICIO CENTROS DE DESARROLLO INFANTIL.</t>
  </si>
  <si>
    <t>PRESTAR SERVICIO DE ATENCIÓN, A NIÑOS Y NIÑAS MENORES DE CINCO AÑOS, O HASTA SU INGRESO AL GRADO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</si>
  <si>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CINCO AÑOS O HASTA SU INGRESO AL GRADO TRANSICIÒN, CON EL FIN DE PROMOVER EL DESARROLLO INTEGRAL DE LA PRIMERA INFANCIA CON CALIDAD, DE CONFORMIDAD CON LOS LINEAMIENTOS DEL MANUAL OPERATIVO, LAS DIRECTRICES, PARÁMETROS Y ESTÁNDARES ESTABLECIDOS POR EL ICBF, EN EL MARCO DE LA ESTATEGIA DE ATENCIÒN INTEGRAL DE "CERO A SIEMPRE".</t>
  </si>
  <si>
    <t>ATENDER A NIÑOS Y NIÑAS MENORES DE 5 AÑOS, O HASTA SU INGRESO AL GRADO DE TRAANSICIÓN, EN LOS SERVICIOS DE EDUCACIÓN INICIAL Y CUIDADO, CON EL FIN DE PROMOVER EL DESARROLLO INTEGRAL DE LA PRIMERA INFANCIA CON ALIDAD, DE CONFORMIDAD CON LOS LINEAMIENTOS, LAS DIRECTRICES, Y PARÁMETROS ESTABLECIDOS POR EL ICBF</t>
  </si>
  <si>
    <t>ATERNDER A LA PRIMERA INFANCIA EN EL MARCO DE LA ESTRATEGIA "DE CERO A SIEMPRE", DE CONFORMIDAD CON LA DIRECTRICES, LINEAMIENTOS Y PARÁMETROS ESTABLECIDOS POR EL ICBF, ASÍ COMO REGULAR LAS RELACIONES ENTRE LAS PARTES DERIVADAS DE LA ENTREGA DE APORTES DEL ICBF AL CONTRATISTA, PARA QUE ESTE ASUMA CON SU PERSONAL Y BAJO SU EXCLUSIVA RESPONSABILIDAD DICAH ATENCIÓN</t>
  </si>
  <si>
    <t>BRINDAR ATENCIÓN INTEGRAL A LA PRIMERA INFANCIA EN LOS CENTROS DE DESARROLLO INFANTIL TEMPRANO, EN EL MARCO DE LA ESTRATEGIA "DE CERO A SIEMPRE" EN EL DEPARTAMENTO DE RISARALDA</t>
  </si>
  <si>
    <t>BRINDAR ATENCIÓN INTEGRAL A NIÑOS Y NIÑAS ENTRE SEIS (6), MESES Y MENORES DE LOS CINCO (5), AÑOS DE EDAD, CON VULNERABILIDAD ECONOMICA Y SOCIAL, PRIORITARIAMENTE A QUIENES POR RAZONES DE TRABABAJO DE SUS PADRES O ADULTO RESPONSABLE DE SU CUIDADO, PERMANECEN SOLOS TEMPORALMENTE Y A LOS HIJOS DE FAMILIAS EN SITUACIÒN DE DESPLAZAMIENTO.</t>
  </si>
  <si>
    <t>BRINDAR ATENCIÓN INTEGRAL A NIÑOS Y NIÑAS ENTRE LOS SEIS (6) MESES Y HASTA MENORES DE CINCO AÑOS (5) DE EDAD, CON VULNERABILIDAD ECONÓMICA Y SOCIAL, PRIORITARIAMENTE A QUIENES POR RAZONES DE TRABAJO DE SUS PADRES O ADULTO RESPONSABLE DE SU CUIDADO, PERMANECEN SOLOS TEMPORALMENTE Y A LOS HIJOS DE LAS FAMILIAS EN SITUACIÓN DE DESPLAZAMIENTO.</t>
  </si>
  <si>
    <t>BRINDAR ATENCIÓN INTEGRAL A NIÑOS Y NIÑAS ENTRES EIS (6) MESES Y HASTA CINCO AÑOS (5) ONCE MESES (11) DE EDAD, CON VULNERABILIDAD ENOCÓMICA Y SOCIAL, PRIORITARIAMENTE A QUIENES POR RAZONES DE TRABAJO DE SUS PADRES O ADULTO RESPONSABLE DE SU CUIDADO, PERMANCEN SOLOS TEMPORALMENTE Y A LOS HIJOS DE FAMILIAS EN SITUACIÓN DE DESPLAZAMIENTO.</t>
  </si>
  <si>
    <t>BRINDAR ATENCIÓN INTEGRAL A NIÑOS Y NIÑAS ENTRE SEIS (6), MESES Y HASTA (6) AÑOS DE EDAD EN EL HOGAR INFANTIL PERTENECIENTES A LOS NIVELES I Y II DEL SISBEN HIJOS DE PADRES TRABAJADORES, DANDO PRIORIDAD A LOS NIÑOS Y NIÑAS PERTENECIENTES A FAMILIAS EN SITUACIÓN DE DESPLAZAMIENTO.</t>
  </si>
  <si>
    <t>BRINDAR ATENCIÓN A NIÑAS Y NIÑOS DE 6 MESES HASTA LOS SEIS (6), AÑOS EN EL HOGAR INFANTIL PERTENECENTES A LOS NIVELES I Y II DEL SISBEN HIJOS DE PADRES TRABAJADORES, DANDO PRIORIDAD A LOS NIÑOS Y NIÑAS PERTENECIENTES A LAS FAMILIAS EN SITUACIÓN DE DESPLAZAMIENTO.</t>
  </si>
  <si>
    <t>BRINDAR ATENCIÒN A NIÑOS Y NIÑAS DE 6 MESES HASTA LOS SEIS (6) AÑOS DE EDAD EN EL HOGAR INFANTIL DANDO PRIORIDAD A LOS NIÑOS Y NIÑAS PERTENECIENTES A LOS NIVELES I Y II DEL SISBEN.</t>
  </si>
  <si>
    <t xml:space="preserve">BRINDAR ATENCIÒN A NIÑOS Y NIÑAS DE 6 MESES HASTA LOS SEIS (6), AÑOS EN EL HOGAR INFANTIL COMUNITARIO EN LA VIGENCIA 2004 DE FEBRERO A DICIEMBRE </t>
  </si>
  <si>
    <t>EL PRESENTE CONTRATO TIENE POR OBJETO APOYAR AL ICBF PARA QUE BRINDE ATENCIÒN A NIÑOS Y NIÑAS DE 6 MESES HASTA 5 AÑOS EN EL HOGAR INFANTIL, INVOLUCRANDO SU CONTEXTO FAMILIAR Y COMUNITARIO DE CONFORMIDAD CON LOS ESTANDARES Y LIENAMIENTOS ENMANADOS DE EL ICBF.</t>
  </si>
  <si>
    <t xml:space="preserve">EL PRESETE CONTRATO TIENE POR OBJETO BRINDAR, A TRAVÉS DEL HOGAR INFANTIL A. P. DE FLIA Y VECINONOS DEL HOGAR INFANTIL COMUNITARIO "OTÙN", ATENCIÒN A LAS NECESIDADES BÀSICAS DE PROTECCIÒN, NUTRICIÒN, DESARROLLO INDIVIDUAL Y SOCIAL, A LOS NIÑOS Y NIÑAS MENORES DE 5 AÑOS, INVOLUCRANDO SU CONTEXTO FAMILIAR Y SOCIAL, PRIORIZANDO LA ATENCIÒN A LOS HIJOS(AS), DE PADRES O MADRES TRABAJADORES PERTENECIENTES A SECTORES DE POBLACIÒN CON VULNERABILIDAD ECONÓMICA, SOCIAL Y PSICOAFECTIVA CONFORME A LAS NORMAS Y LINEAMIENTOS TÉCNICO ADNIMISTRATIVOS DEL ICBF, LOS CUALES HACEN PARTE INTEGRAL DEL PRESENTE CONTRATO, PARA LO CUAL EL INSTITUTO PROVEERA AL CONTRATISTA DE LOS RECURSOS DE QUE TRATA LA CLAÚSULA CUARTA. </t>
  </si>
  <si>
    <t>EL PRESENTE CONTRATO TIENE POR OBJETO BRINDAR, A TRAVÉS DEL HOGAR  INFANTIL MENCIONADO, ATENCIÒN A LAS NECESIDADES BÀSICAS DE PROTECCIÒN, NUTRICIÒN, DESARROLLO INDIVIDUAL, Y SOCIAL A LOS NIÑOS Y NIÑAS MENORES DE SEIS (6) AÑOS, INVOLUCRANDO SU CONTEXTO FAMILIAR Y SOCIAL, CONFORME A LAS NORMAS Y LINEAMIENTOS TÈNICOS ADMINISTRATIVOS DEL ICBF, LOS CUALES HACEN PARTE INTEGRAL DEL PRESENTE CONTRATO, PARA LO CUAL EL INSTITUTO PROVEERA AL CONTRATISTA DE LOS RECURSOS DE QUE TRATA LA CLAÙSULA CUARTA.</t>
  </si>
  <si>
    <t>EL PRESENTE CONTRATO TIENE POR OBJETO  PROVEER AL CONTRATISTA CONTARTISTA DE LOS RECURSOS DE SE TRATA DE CLAÙSULA TERCERA, PARA ÉSTE ADMINISTRE EL HOGAR INFANTIL Y A TRAVÈS DEL MISMO BRINDE ATENCIÒN A LAS NECESIDADES BÁSICAS DE PROTECCION, NUTRICIÒN Y DESARROLLO INDIVIDUAL Y SOCIAL A NIÑOS MENORES DE SEIS AÑOS, INVOLUCRANDO SU CONTEXTO FAMILIAR.</t>
  </si>
  <si>
    <t>EL PRESENTE CONTRATO TIENE POR OBJETO  PROVEER AL CONTRATISTA DE LOS RECURSOS DE QUE TRATA LA CLAÙSULA TERCERA, PARA QUE ESTE SE ADMINISTRE EL HOGAR INFANTIL COMUNITARIO OTÙN, Y A TRAVÈS DEL MISMO BRINDE ATENCIÒN INTEGRAL A NIÑOS MENORES AÑOS, INVOLUCRANDO SU CONTEXTO FAMILIAR.</t>
  </si>
  <si>
    <t xml:space="preserve">EL PRESENTE CONTRATO TIENE POR OBJETO PROVEEVER AL CONTRATISTA DE LOS RECURSOS PARA INVERSION FISICA Y MATERIAL EDUCATIVO DURADERO DEL HOGR INFANTIL COMUNITARIO "OTÙN", DISTRIBUIDOS ASÌ, MEJORAS LOCATIVAS, MANTENIMIENTO DE INSTALACIONES, REPARACIÒN DE EQUIPOS, AMPLIACIÒN O CERRAMIENO DE INMUEBLE, DOTACION Y EQUIPOS, QUE SE BRINDA A LOS NIÑOS USUARIOS DEL SERVICIO, Y MATERIAL EDUCATIVO DURADERO. </t>
  </si>
  <si>
    <t>EL PRESENTE CONTRATO TIENE OR OBJETO PROVEER AL CONTRATISTA DE LOS RECURSOS QUE TRATA LA CALUSULA TERCERA DEL MISMO, PARA QUE ESTE ADMINISTRE EL HOGAR INFANTIL COMUNITARIO OTÚN Y ATRAVÉS DE MISMO, BRINDE ATENCIÓN INTEGRAL A NIÑOS MENORES DE 5 AÑOS, INVOLUCRANDO SU CONTEXTO FAMILIAR</t>
  </si>
  <si>
    <t>EL PRESENTE CONTRATO TIENE COMO OBJETO PROVEER AL CONTRATISTA DE LOS RECURSOS QUE TRATA LA CLAUSULA TERCERA DEL MISMO, PARA QUE ESTE ADMINISTRE EL HOGAR INFANTIL COMUNITARIO OTÙN Y, A TRAVES DEL MISMO BRINDE ATENCÌON INTEGRAL A MENORES DE 5 AÑOS INVOLUCRANDO SU CONTEXTO FAMILIAR</t>
  </si>
  <si>
    <t>POR MEDIO DEL PRESENTE CONTRATO EL CONTRATISTA SE OBLIGA A PRESTAR ATENCIÓN A NIÑOS MENORES DE 7 AÑOS, PROPICIANDO SU DESARROLLO INTEGRAL, CON LA PARTICIPACIÒN ORGANIZADA DE LA COMUNIDAD, MEDIANTE EL MEJORAMIENTO DE LAS CONDICIONES DE VIDA Y EL ENRIQUECIMIENTO DE LA CALIDAD DE LAS RELACIONES CON SU FAMILIA Y CON LOS DEMAS GRUPOS QUE CONFORMAN SU MEDIO SOCIAL ASÌ: CIENTO DIEZ (11O), MENORES EN MODALIDAD TRADICIONAL DE ATENCIÒN INSTITUCIONAL DE JORNADA COMPLETA Y PARCIAL Y 0 MENORES EN MODALIDAD NO CONVENCIONAL.</t>
  </si>
  <si>
    <t>ATENDERÁ EL DESARROLLO DE LOS NIÑOS MENORES DE 7 AÑOS ASÌ: 110 NIÑOS EN LA MODALIDAD TRADICIONAL COMPLETA.</t>
  </si>
  <si>
    <t>EL CONTRATISTA A TRAVÉS DEL HOGAR INFANTIL OTÚN ATENDERA EL DESARROLLO DE LOS NIÑOS MENORES DE 7 AÑOS ASI: 110 NIÑOS EN LA MODALIDAD TRADICIONAL DE ATENCIÓN INSTITUCIONAL  EN JORNADA COMPLETA Y PARCIAL Y 0 NIÑOS EN MODALIDADES NO CONVENCIONALES, PROMOVIENDO LA ORGANIZACIÓN Y PARTICIPACIÓN COMUNITARIA PARA EJECUTAR ACCIONES TENDIENTES AL MEJORAMIENTO DE CONDICIONES DE VIDA Y ATENCIÓN DIRECTA A NIÑOS EN EDAD PRESCOLAR</t>
  </si>
  <si>
    <t>EL CONTRATISTA A TRAVÉS DEL HOGAR INFANTIL OTÚN ATENDERA EL DESARROLLO DE LOS NIÑOS MENORES DE 7 AÑOS ASI: 110 NIÑOS EN LA MODALIDAD TRADICIONAL DE ATENCIÓN  INSTITUCIONAL EN JORNADA COMPLETA Y PARCIAL Y 0 NIÑOS EN MODALIDADES NO CCONVENCIONALES, PROMOVIENDO LA ORGANIZACIÓN Y PARTICIPACIÓN COMUNITARIA PARA EJECUTAR ACCIONES TENDIENTES AL MEJORAMIENTO DE CONDICIONES DE VIDA Y ATENCIÓN DIRECTA A NIÑOS EN EDAD PRESCOLAR</t>
  </si>
  <si>
    <t>NO RERIERE</t>
  </si>
  <si>
    <t>EL PRESENTE CONTRATO TIENE POR OBJETO PROVEER AL CONTRATISTA DE LOS RECURSOS DE QUE TRATA LA CLAÙSULA TERCERA, PARA ÉSTE ADMINISTRE EL HOGAR INFANTIL "OTÙN" Y A TRAVÈS DEL MISMO BRINDE ATENCIÒN A LAS NECESIDADES BASICAS DE PROTECCION, NUTRICIÒN Y DESARROLLO INDIVIDUAL Y SOCIAL A NIÑOS MENORES DE SEIS AÑOS, INVOLUCRANDO SU CONTEXTO FAMILIAR.</t>
  </si>
  <si>
    <t xml:space="preserve">PROVEER AL CONTRATISTA DE LOS RECURSOS NECESARIOS PARA PROPICIAR A TRAVÈS DEL HOGAR INFANTIL, EL DESARROLO DE LOS NIÑOS MENORES DE 7 AÑOS, ASÌ: 105 NIÑOS. JORNADA COMPLETA:SALACUNA:20; JARDIN: 60; JORNADA ALTERNA: SALACUNA: 5; JARDIN 20; NUEVAS MODALIDADES: MEDIO FAMILIAR: 30 </t>
  </si>
  <si>
    <t>ADMINISTRACION Y EJECUCIÓN A PARTIR DEL HOGAR INFANTIL, DE LAS SIGUIENTES ACCIONES QUE LA LEY HA ASIGNADO A INSTITUTO  PARA LOGRAR CON LA PARTICIPACIÒN DE LA FAMILIA Y LA COMUNIDAD, LA ATENCIÒN INTEGRAL DEL NIÑO MENOR DE 7 DE 7 AÑOS: ATENCIÒN DIRECTA A 155 NIÑOS., JORNADA COMPLETA: SALACUNA: 20; JARDÍ:60; JORNADA ALTERNA:SALACUNA:5; JARDÍN:25; NUEVAS MODALIDADES: MEDIO FAMILIAR: 45</t>
  </si>
  <si>
    <t>ADMINISTRACION Y EJECUCIÓN A PARTIR DEL HOGAR INFNATIL, DE LAS SIGUIENTES ACCIONES QUE LA LEY HA ASIGNADO A INSTITUTO  PARA LOGRAR CON LA PARTICIPACIÒN DE LA FAMILIA Y LA COMUNIDAD, LA ATENCIÒN INTEGRAL DEL NIÑO MENOR DE 7: ACCIONES CON LOS NIÑOS: ATENCIÒN DIRECTA A 155 NIÑOS.
JORDNADA COMPLETA: SALACUNA: 20; JORNADA COMPLETA:JARDIN: 60; HORNADA ALTERNA: SALACUNA: 5; JORNADA ALTERNA: JARDIN: 25; NUEVAS MODALIDADES: MEDIO FAMILIAR: 45.</t>
  </si>
  <si>
    <t>ATENCIÓN INTEGRAL AL MENOR DE 7 AÑOS, EN LA MODALIDAD QUE DE ACUERDO CON LAS NECESIDADES DEL SERVICIO ESTABLESCA EL INSTITUTO</t>
  </si>
  <si>
    <t>ATENCIÓN INTEGRAL AL MENOR DE 7 AÑOS</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</si>
  <si>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</si>
  <si>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</si>
  <si>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</si>
  <si>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2021-66-10001552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</si>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</sst>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5"/>
  <sheetViews>
    <sheetView showGridLines="0" zoomScale="90" zoomScaleNormal="9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44193.615249074071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59" t="str">
        <f>HYPERLINK("#Integrante_1!A109","CAPACIDAD RESIDUAL")</f>
        <v>CAPACIDAD RESIDUAL</v>
      </c>
      <c r="F8" s="260"/>
      <c r="G8" s="261"/>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59" t="str">
        <f>HYPERLINK("#Integrante_1!A162","TALENTO HUMANO")</f>
        <v>TALENTO HUMANO</v>
      </c>
      <c r="F9" s="260"/>
      <c r="G9" s="261"/>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59" t="str">
        <f>HYPERLINK("#Integrante_1!F162","INFRAESTRUCTURA")</f>
        <v>INFRAESTRUCTURA</v>
      </c>
      <c r="F10" s="260"/>
      <c r="G10" s="261"/>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2810</v>
      </c>
      <c r="D15" s="35"/>
      <c r="E15" s="35"/>
      <c r="F15" s="5"/>
      <c r="G15" s="32" t="s">
        <v>1168</v>
      </c>
      <c r="H15" s="104" t="s">
        <v>396</v>
      </c>
      <c r="I15" s="32" t="s">
        <v>2629</v>
      </c>
      <c r="J15" s="109" t="s">
        <v>2637</v>
      </c>
      <c r="L15" s="256" t="s">
        <v>8</v>
      </c>
      <c r="M15" s="256"/>
      <c r="N15" s="175">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2746</v>
      </c>
      <c r="G20" s="5"/>
      <c r="H20" s="262"/>
      <c r="I20" s="141" t="s">
        <v>396</v>
      </c>
      <c r="J20" s="142" t="s">
        <v>874</v>
      </c>
      <c r="K20" s="143">
        <v>832629808</v>
      </c>
      <c r="L20" s="144">
        <v>44194</v>
      </c>
      <c r="M20" s="144">
        <v>44561</v>
      </c>
      <c r="N20" s="127">
        <f>+(M20-L20)/30</f>
        <v>12.233333333333333</v>
      </c>
      <c r="O20" s="130"/>
      <c r="U20" s="126"/>
      <c r="V20" s="106">
        <f ca="1">NOW()</f>
        <v>44193.615249074071</v>
      </c>
      <c r="W20" s="106">
        <f ca="1">NOW()</f>
        <v>44193.615249074071</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CAMPO VERDE DEL CHOCO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2811</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2807</v>
      </c>
      <c r="C73" s="117" t="s">
        <v>31</v>
      </c>
      <c r="D73" s="114" t="s">
        <v>2808</v>
      </c>
      <c r="E73" s="137">
        <v>42776</v>
      </c>
      <c r="F73" s="137">
        <v>43008</v>
      </c>
      <c r="G73" s="164">
        <f t="shared" si="2"/>
        <v>7.7333333333333334</v>
      </c>
      <c r="H73" s="115" t="s">
        <v>2809</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70">
        <v>1.0999999999999999E-2</v>
      </c>
      <c r="G179" s="171">
        <f>IF(F179&gt;0,SUM(E179+F179),"")</f>
        <v>3.1E-2</v>
      </c>
      <c r="H179" s="5"/>
      <c r="I179" s="245" t="s">
        <v>2675</v>
      </c>
      <c r="J179" s="246"/>
      <c r="K179" s="246"/>
      <c r="L179" s="247"/>
      <c r="M179" s="170">
        <v>2.1000000000000001E-2</v>
      </c>
      <c r="O179" s="8"/>
      <c r="Q179" s="19"/>
      <c r="R179" s="171">
        <f>IF(M179&gt;0,SUM(S179+M179),"")</f>
        <v>4.1000000000000002E-2</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3.1E-2</v>
      </c>
      <c r="D185" s="93" t="s">
        <v>2633</v>
      </c>
      <c r="E185" s="96">
        <f>+(C185*SUM(K20:K35))</f>
        <v>25811524.048</v>
      </c>
      <c r="F185" s="94"/>
      <c r="G185" s="95"/>
      <c r="H185" s="90"/>
      <c r="I185" s="92" t="s">
        <v>2632</v>
      </c>
      <c r="J185" s="176">
        <f>M179</f>
        <v>2.1000000000000001E-2</v>
      </c>
      <c r="K185" s="241" t="s">
        <v>2633</v>
      </c>
      <c r="L185" s="241"/>
      <c r="M185" s="96">
        <f>+J185*K20</f>
        <v>17485225.968000002</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D20" sqref="D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44193.615249074071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59" t="str">
        <f>HYPERLINK("#Integrante_2!A109","CAPACIDAD RESIDUAL")</f>
        <v>CAPACIDAD RESIDUAL</v>
      </c>
      <c r="F8" s="260"/>
      <c r="G8" s="261"/>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59" t="str">
        <f>HYPERLINK("#Integrante_2!A162","TALENTO HUMANO")</f>
        <v>TALENTO HUMANO</v>
      </c>
      <c r="F9" s="260"/>
      <c r="G9" s="261"/>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59" t="str">
        <f>HYPERLINK("#Integrante_2!F162","INFRAESTRUCTURA")</f>
        <v>INFRAESTRUCTURA</v>
      </c>
      <c r="F10" s="260"/>
      <c r="G10" s="261"/>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2810</v>
      </c>
      <c r="D15" s="35"/>
      <c r="E15" s="35"/>
      <c r="F15" s="5"/>
      <c r="G15" s="32" t="s">
        <v>1168</v>
      </c>
      <c r="H15" s="104" t="s">
        <v>396</v>
      </c>
      <c r="I15" s="32" t="s">
        <v>2629</v>
      </c>
      <c r="J15" s="109" t="s">
        <v>2637</v>
      </c>
      <c r="L15" s="256" t="s">
        <v>8</v>
      </c>
      <c r="M15" s="256"/>
      <c r="N15" s="175">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891410597</v>
      </c>
      <c r="C20" s="5"/>
      <c r="D20" s="160"/>
      <c r="E20" s="152" t="s">
        <v>2670</v>
      </c>
      <c r="F20" s="186" t="s">
        <v>2746</v>
      </c>
      <c r="G20" s="5"/>
      <c r="H20" s="262"/>
      <c r="I20" s="141" t="s">
        <v>396</v>
      </c>
      <c r="J20" s="142" t="s">
        <v>874</v>
      </c>
      <c r="K20" s="143">
        <v>832629808</v>
      </c>
      <c r="L20" s="144">
        <v>44194</v>
      </c>
      <c r="M20" s="144">
        <v>44561</v>
      </c>
      <c r="N20" s="127">
        <f>+(M20-L20)/30</f>
        <v>12.233333333333333</v>
      </c>
      <c r="O20" s="130"/>
      <c r="U20" s="126"/>
      <c r="V20" s="106">
        <f ca="1">NOW()</f>
        <v>44193.615249074071</v>
      </c>
      <c r="W20" s="106">
        <f ca="1">NOW()</f>
        <v>44193.615249074071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PADRES DE FAMILIA Y VECINOS DEL HOGAR INFANTIL COMUNITARIO OTUN</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2747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2748</v>
      </c>
      <c r="E48" s="137">
        <v>43482</v>
      </c>
      <c r="F48" s="137">
        <v>43822</v>
      </c>
      <c r="G48" s="164">
        <f>IF(AND(E48&lt;&gt;"",F48&lt;&gt;""),((F48-E48)/30),"")</f>
        <v>11.333333333333334</v>
      </c>
      <c r="H48" s="115" t="s">
        <v>2773</v>
      </c>
      <c r="I48" s="114" t="s">
        <v>396</v>
      </c>
      <c r="J48" s="114" t="s">
        <v>874</v>
      </c>
      <c r="K48" s="116">
        <v>846941071</v>
      </c>
      <c r="L48" s="117" t="s">
        <v>1148</v>
      </c>
      <c r="M48" s="111">
        <v>1</v>
      </c>
      <c r="N48" s="117" t="s">
        <v>27</v>
      </c>
      <c r="O48" s="117" t="s">
        <v>26</v>
      </c>
      <c r="P48" s="80"/>
    </row>
    <row r="49" spans="1:16" s="6" customFormat="1" ht="24.75" customHeight="1" x14ac:dyDescent="0.25">
      <c r="A49" s="135">
        <v>2</v>
      </c>
      <c r="B49" s="115" t="s">
        <v>2672</v>
      </c>
      <c r="C49" s="117" t="s">
        <v>31</v>
      </c>
      <c r="D49" s="114" t="s">
        <v>2749</v>
      </c>
      <c r="E49" s="137">
        <v>43405</v>
      </c>
      <c r="F49" s="137">
        <v>43438</v>
      </c>
      <c r="G49" s="164">
        <f t="shared" ref="G49:G107" si="1">IF(AND(E49&lt;&gt;"",F49&lt;&gt;""),((F49-E49)/30),"")</f>
        <v>1.1000000000000001</v>
      </c>
      <c r="H49" s="115" t="s">
        <v>2774</v>
      </c>
      <c r="I49" s="114" t="s">
        <v>396</v>
      </c>
      <c r="J49" s="114" t="s">
        <v>874</v>
      </c>
      <c r="K49" s="116">
        <v>82298583</v>
      </c>
      <c r="L49" s="117" t="s">
        <v>1148</v>
      </c>
      <c r="M49" s="111">
        <v>1</v>
      </c>
      <c r="N49" s="117" t="s">
        <v>27</v>
      </c>
      <c r="O49" s="117" t="s">
        <v>26</v>
      </c>
      <c r="P49" s="80"/>
    </row>
    <row r="50" spans="1:16" s="6" customFormat="1" ht="24.75" customHeight="1" x14ac:dyDescent="0.25">
      <c r="A50" s="135">
        <v>3</v>
      </c>
      <c r="B50" s="115" t="s">
        <v>2672</v>
      </c>
      <c r="C50" s="117" t="s">
        <v>31</v>
      </c>
      <c r="D50" s="114" t="s">
        <v>2750</v>
      </c>
      <c r="E50" s="137">
        <v>43085</v>
      </c>
      <c r="F50" s="137">
        <v>43404</v>
      </c>
      <c r="G50" s="164">
        <f t="shared" si="1"/>
        <v>10.633333333333333</v>
      </c>
      <c r="H50" s="113" t="s">
        <v>2775</v>
      </c>
      <c r="I50" s="114" t="s">
        <v>396</v>
      </c>
      <c r="J50" s="114" t="s">
        <v>874</v>
      </c>
      <c r="K50" s="116">
        <v>691363336</v>
      </c>
      <c r="L50" s="117" t="s">
        <v>1148</v>
      </c>
      <c r="M50" s="111">
        <v>1</v>
      </c>
      <c r="N50" s="117" t="s">
        <v>27</v>
      </c>
      <c r="O50" s="117" t="s">
        <v>26</v>
      </c>
      <c r="P50" s="80"/>
    </row>
    <row r="51" spans="1:16" s="6" customFormat="1" ht="24.75" customHeight="1" outlineLevel="1" x14ac:dyDescent="0.25">
      <c r="A51" s="135">
        <v>4</v>
      </c>
      <c r="B51" s="115" t="s">
        <v>2672</v>
      </c>
      <c r="C51" s="117" t="s">
        <v>31</v>
      </c>
      <c r="D51" s="114" t="s">
        <v>2751</v>
      </c>
      <c r="E51" s="137">
        <v>42716</v>
      </c>
      <c r="F51" s="137">
        <v>43084</v>
      </c>
      <c r="G51" s="164">
        <f t="shared" si="1"/>
        <v>12.266666666666667</v>
      </c>
      <c r="H51" s="115" t="s">
        <v>2776</v>
      </c>
      <c r="I51" s="114" t="s">
        <v>396</v>
      </c>
      <c r="J51" s="114" t="s">
        <v>874</v>
      </c>
      <c r="K51" s="116">
        <v>812215386</v>
      </c>
      <c r="L51" s="117" t="s">
        <v>1148</v>
      </c>
      <c r="M51" s="111">
        <v>1</v>
      </c>
      <c r="N51" s="117" t="s">
        <v>27</v>
      </c>
      <c r="O51" s="117" t="s">
        <v>26</v>
      </c>
      <c r="P51" s="80"/>
    </row>
    <row r="52" spans="1:16" s="7" customFormat="1" ht="24.75" customHeight="1" outlineLevel="1" x14ac:dyDescent="0.25">
      <c r="A52" s="136">
        <v>5</v>
      </c>
      <c r="B52" s="115" t="s">
        <v>2672</v>
      </c>
      <c r="C52" s="117" t="s">
        <v>31</v>
      </c>
      <c r="D52" s="114" t="s">
        <v>2752</v>
      </c>
      <c r="E52" s="137">
        <v>42396</v>
      </c>
      <c r="F52" s="137">
        <v>42674</v>
      </c>
      <c r="G52" s="164">
        <f t="shared" si="1"/>
        <v>9.2666666666666675</v>
      </c>
      <c r="H52" s="113" t="s">
        <v>2777</v>
      </c>
      <c r="I52" s="114" t="s">
        <v>396</v>
      </c>
      <c r="J52" s="114" t="s">
        <v>874</v>
      </c>
      <c r="K52" s="116">
        <v>698704548</v>
      </c>
      <c r="L52" s="117" t="s">
        <v>1148</v>
      </c>
      <c r="M52" s="111">
        <v>1</v>
      </c>
      <c r="N52" s="117" t="s">
        <v>27</v>
      </c>
      <c r="O52" s="117" t="s">
        <v>26</v>
      </c>
      <c r="P52" s="81"/>
    </row>
    <row r="53" spans="1:16" s="7" customFormat="1" ht="24.75" customHeight="1" outlineLevel="1" x14ac:dyDescent="0.25">
      <c r="A53" s="136">
        <v>6</v>
      </c>
      <c r="B53" s="115" t="s">
        <v>2672</v>
      </c>
      <c r="C53" s="117" t="s">
        <v>31</v>
      </c>
      <c r="D53" s="114" t="s">
        <v>2753</v>
      </c>
      <c r="E53" s="137">
        <v>41989</v>
      </c>
      <c r="F53" s="137">
        <v>42369</v>
      </c>
      <c r="G53" s="164">
        <f t="shared" si="1"/>
        <v>12.666666666666666</v>
      </c>
      <c r="H53" s="113" t="s">
        <v>2778</v>
      </c>
      <c r="I53" s="114" t="s">
        <v>396</v>
      </c>
      <c r="J53" s="114" t="s">
        <v>874</v>
      </c>
      <c r="K53" s="116">
        <v>711794160</v>
      </c>
      <c r="L53" s="117" t="s">
        <v>1148</v>
      </c>
      <c r="M53" s="111">
        <v>1</v>
      </c>
      <c r="N53" s="117" t="s">
        <v>27</v>
      </c>
      <c r="O53" s="117" t="s">
        <v>1148</v>
      </c>
      <c r="P53" s="81"/>
    </row>
    <row r="54" spans="1:16" s="7" customFormat="1" ht="24.75" customHeight="1" outlineLevel="1" x14ac:dyDescent="0.25">
      <c r="A54" s="136">
        <v>7</v>
      </c>
      <c r="B54" s="115" t="s">
        <v>2672</v>
      </c>
      <c r="C54" s="117" t="s">
        <v>31</v>
      </c>
      <c r="D54" s="114" t="s">
        <v>2754</v>
      </c>
      <c r="E54" s="137">
        <v>41260</v>
      </c>
      <c r="F54" s="137">
        <v>41943</v>
      </c>
      <c r="G54" s="164">
        <f t="shared" si="1"/>
        <v>22.766666666666666</v>
      </c>
      <c r="H54" s="115" t="s">
        <v>2779</v>
      </c>
      <c r="I54" s="114" t="s">
        <v>396</v>
      </c>
      <c r="J54" s="114" t="s">
        <v>874</v>
      </c>
      <c r="K54" s="112">
        <v>1115104320</v>
      </c>
      <c r="L54" s="117" t="s">
        <v>1148</v>
      </c>
      <c r="M54" s="111">
        <v>1</v>
      </c>
      <c r="N54" s="117" t="s">
        <v>27</v>
      </c>
      <c r="O54" s="117" t="s">
        <v>1148</v>
      </c>
      <c r="P54" s="81"/>
    </row>
    <row r="55" spans="1:16" s="7" customFormat="1" ht="24.75" customHeight="1" outlineLevel="1" x14ac:dyDescent="0.25">
      <c r="A55" s="136">
        <v>8</v>
      </c>
      <c r="B55" s="115" t="s">
        <v>2672</v>
      </c>
      <c r="C55" s="117" t="s">
        <v>31</v>
      </c>
      <c r="D55" s="114" t="s">
        <v>2755</v>
      </c>
      <c r="E55" s="137">
        <v>41093</v>
      </c>
      <c r="F55" s="137">
        <v>41274</v>
      </c>
      <c r="G55" s="164">
        <f t="shared" si="1"/>
        <v>6.0333333333333332</v>
      </c>
      <c r="H55" s="115" t="s">
        <v>2780</v>
      </c>
      <c r="I55" s="114" t="s">
        <v>396</v>
      </c>
      <c r="J55" s="114" t="s">
        <v>874</v>
      </c>
      <c r="K55" s="112">
        <v>336264480</v>
      </c>
      <c r="L55" s="117" t="s">
        <v>1148</v>
      </c>
      <c r="M55" s="111">
        <v>1</v>
      </c>
      <c r="N55" s="117" t="s">
        <v>27</v>
      </c>
      <c r="O55" s="117" t="s">
        <v>1148</v>
      </c>
      <c r="P55" s="81"/>
    </row>
    <row r="56" spans="1:16" s="7" customFormat="1" ht="24.75" customHeight="1" outlineLevel="1" x14ac:dyDescent="0.25">
      <c r="A56" s="136">
        <v>9</v>
      </c>
      <c r="B56" s="115" t="s">
        <v>2672</v>
      </c>
      <c r="C56" s="117" t="s">
        <v>31</v>
      </c>
      <c r="D56" s="114" t="s">
        <v>2756</v>
      </c>
      <c r="E56" s="137">
        <v>40563</v>
      </c>
      <c r="F56" s="137">
        <v>40908</v>
      </c>
      <c r="G56" s="164">
        <f t="shared" si="1"/>
        <v>11.5</v>
      </c>
      <c r="H56" s="113" t="s">
        <v>2781</v>
      </c>
      <c r="I56" s="114" t="s">
        <v>396</v>
      </c>
      <c r="J56" s="114" t="s">
        <v>874</v>
      </c>
      <c r="K56" s="116">
        <v>124565641</v>
      </c>
      <c r="L56" s="117" t="s">
        <v>1148</v>
      </c>
      <c r="M56" s="111">
        <v>1</v>
      </c>
      <c r="N56" s="117" t="s">
        <v>27</v>
      </c>
      <c r="O56" s="117" t="s">
        <v>1148</v>
      </c>
      <c r="P56" s="81"/>
    </row>
    <row r="57" spans="1:16" s="7" customFormat="1" ht="24.75" customHeight="1" outlineLevel="1" x14ac:dyDescent="0.25">
      <c r="A57" s="136">
        <v>10</v>
      </c>
      <c r="B57" s="115" t="s">
        <v>2672</v>
      </c>
      <c r="C57" s="117" t="s">
        <v>31</v>
      </c>
      <c r="D57" s="114" t="s">
        <v>2757</v>
      </c>
      <c r="E57" s="137">
        <v>40563</v>
      </c>
      <c r="F57" s="137">
        <v>40908</v>
      </c>
      <c r="G57" s="164">
        <f t="shared" si="1"/>
        <v>11.5</v>
      </c>
      <c r="H57" s="115" t="s">
        <v>2781</v>
      </c>
      <c r="I57" s="114" t="s">
        <v>396</v>
      </c>
      <c r="J57" s="114" t="s">
        <v>874</v>
      </c>
      <c r="K57" s="112">
        <v>150539474</v>
      </c>
      <c r="L57" s="117" t="s">
        <v>1148</v>
      </c>
      <c r="M57" s="111">
        <v>1</v>
      </c>
      <c r="N57" s="117" t="s">
        <v>27</v>
      </c>
      <c r="O57" s="117" t="s">
        <v>1148</v>
      </c>
      <c r="P57" s="81"/>
    </row>
    <row r="58" spans="1:16" s="7" customFormat="1" ht="24.75" customHeight="1" outlineLevel="1" x14ac:dyDescent="0.25">
      <c r="A58" s="136">
        <v>11</v>
      </c>
      <c r="B58" s="115" t="s">
        <v>2672</v>
      </c>
      <c r="C58" s="117" t="s">
        <v>31</v>
      </c>
      <c r="D58" s="114" t="s">
        <v>2758</v>
      </c>
      <c r="E58" s="137">
        <v>40210</v>
      </c>
      <c r="F58" s="137">
        <v>40543</v>
      </c>
      <c r="G58" s="164">
        <f t="shared" si="1"/>
        <v>11.1</v>
      </c>
      <c r="H58" s="115" t="s">
        <v>2782</v>
      </c>
      <c r="I58" s="114" t="s">
        <v>396</v>
      </c>
      <c r="J58" s="114" t="s">
        <v>874</v>
      </c>
      <c r="K58" s="112">
        <v>145681904</v>
      </c>
      <c r="L58" s="117" t="s">
        <v>1148</v>
      </c>
      <c r="M58" s="111">
        <v>1</v>
      </c>
      <c r="N58" s="117" t="s">
        <v>27</v>
      </c>
      <c r="O58" s="117" t="s">
        <v>1148</v>
      </c>
      <c r="P58" s="81"/>
    </row>
    <row r="59" spans="1:16" s="7" customFormat="1" ht="24.75" customHeight="1" outlineLevel="1" x14ac:dyDescent="0.25">
      <c r="A59" s="136">
        <v>12</v>
      </c>
      <c r="B59" s="115" t="s">
        <v>2672</v>
      </c>
      <c r="C59" s="117" t="s">
        <v>31</v>
      </c>
      <c r="D59" s="114" t="s">
        <v>2759</v>
      </c>
      <c r="E59" s="137">
        <v>39835</v>
      </c>
      <c r="F59" s="137">
        <v>40178</v>
      </c>
      <c r="G59" s="164">
        <f t="shared" si="1"/>
        <v>11.433333333333334</v>
      </c>
      <c r="H59" s="115" t="s">
        <v>2782</v>
      </c>
      <c r="I59" s="114" t="s">
        <v>396</v>
      </c>
      <c r="J59" s="114" t="s">
        <v>874</v>
      </c>
      <c r="K59" s="112">
        <v>139445595</v>
      </c>
      <c r="L59" s="117" t="s">
        <v>1148</v>
      </c>
      <c r="M59" s="111">
        <v>1</v>
      </c>
      <c r="N59" s="117" t="s">
        <v>27</v>
      </c>
      <c r="O59" s="117" t="s">
        <v>1148</v>
      </c>
      <c r="P59" s="81"/>
    </row>
    <row r="60" spans="1:16" s="7" customFormat="1" ht="24.75" customHeight="1" outlineLevel="1" x14ac:dyDescent="0.25">
      <c r="A60" s="136">
        <v>13</v>
      </c>
      <c r="B60" s="115" t="s">
        <v>2672</v>
      </c>
      <c r="C60" s="117" t="s">
        <v>31</v>
      </c>
      <c r="D60" s="114" t="s">
        <v>2760</v>
      </c>
      <c r="E60" s="137">
        <v>39449</v>
      </c>
      <c r="F60" s="137">
        <v>39813</v>
      </c>
      <c r="G60" s="164">
        <f t="shared" si="1"/>
        <v>12.133333333333333</v>
      </c>
      <c r="H60" s="115" t="s">
        <v>2783</v>
      </c>
      <c r="I60" s="114" t="s">
        <v>396</v>
      </c>
      <c r="J60" s="114" t="s">
        <v>874</v>
      </c>
      <c r="K60" s="112">
        <v>133288598</v>
      </c>
      <c r="L60" s="117" t="s">
        <v>1148</v>
      </c>
      <c r="M60" s="111">
        <v>1</v>
      </c>
      <c r="N60" s="117" t="s">
        <v>27</v>
      </c>
      <c r="O60" s="117" t="s">
        <v>1148</v>
      </c>
      <c r="P60" s="81"/>
    </row>
    <row r="61" spans="1:16" s="7" customFormat="1" ht="24.75" customHeight="1" outlineLevel="1" x14ac:dyDescent="0.25">
      <c r="A61" s="136">
        <v>14</v>
      </c>
      <c r="B61" s="115" t="s">
        <v>2672</v>
      </c>
      <c r="C61" s="117" t="s">
        <v>31</v>
      </c>
      <c r="D61" s="114" t="s">
        <v>2761</v>
      </c>
      <c r="E61" s="137">
        <v>39084</v>
      </c>
      <c r="F61" s="137">
        <v>39447</v>
      </c>
      <c r="G61" s="164">
        <f t="shared" si="1"/>
        <v>12.1</v>
      </c>
      <c r="H61" s="115" t="s">
        <v>2784</v>
      </c>
      <c r="I61" s="114" t="s">
        <v>396</v>
      </c>
      <c r="J61" s="114" t="s">
        <v>874</v>
      </c>
      <c r="K61" s="112">
        <v>116919823</v>
      </c>
      <c r="L61" s="117" t="s">
        <v>1148</v>
      </c>
      <c r="M61" s="111">
        <v>1</v>
      </c>
      <c r="N61" s="117" t="s">
        <v>27</v>
      </c>
      <c r="O61" s="117" t="s">
        <v>1148</v>
      </c>
      <c r="P61" s="81"/>
    </row>
    <row r="62" spans="1:16" s="7" customFormat="1" ht="24.75" customHeight="1" outlineLevel="1" x14ac:dyDescent="0.25">
      <c r="A62" s="136">
        <v>15</v>
      </c>
      <c r="B62" s="115" t="s">
        <v>2672</v>
      </c>
      <c r="C62" s="117" t="s">
        <v>31</v>
      </c>
      <c r="D62" s="114" t="s">
        <v>2762</v>
      </c>
      <c r="E62" s="137">
        <v>38749</v>
      </c>
      <c r="F62" s="137">
        <v>39082</v>
      </c>
      <c r="G62" s="164">
        <f t="shared" si="1"/>
        <v>11.1</v>
      </c>
      <c r="H62" s="115" t="s">
        <v>2785</v>
      </c>
      <c r="I62" s="114" t="s">
        <v>396</v>
      </c>
      <c r="J62" s="114" t="s">
        <v>874</v>
      </c>
      <c r="K62" s="112">
        <v>110752300</v>
      </c>
      <c r="L62" s="117" t="s">
        <v>1148</v>
      </c>
      <c r="M62" s="111">
        <v>1</v>
      </c>
      <c r="N62" s="117" t="s">
        <v>27</v>
      </c>
      <c r="O62" s="117" t="s">
        <v>1148</v>
      </c>
      <c r="P62" s="81"/>
    </row>
    <row r="63" spans="1:16" s="7" customFormat="1" ht="24.75" customHeight="1" outlineLevel="1" x14ac:dyDescent="0.25">
      <c r="A63" s="136">
        <v>16</v>
      </c>
      <c r="B63" s="115" t="s">
        <v>2672</v>
      </c>
      <c r="C63" s="117" t="s">
        <v>31</v>
      </c>
      <c r="D63" s="114" t="s">
        <v>2763</v>
      </c>
      <c r="E63" s="137">
        <v>38355</v>
      </c>
      <c r="F63" s="137">
        <v>38748</v>
      </c>
      <c r="G63" s="164">
        <f t="shared" si="1"/>
        <v>13.1</v>
      </c>
      <c r="H63" s="115" t="s">
        <v>2786</v>
      </c>
      <c r="I63" s="114" t="s">
        <v>396</v>
      </c>
      <c r="J63" s="114" t="s">
        <v>874</v>
      </c>
      <c r="K63" s="116">
        <v>108810387</v>
      </c>
      <c r="L63" s="117" t="s">
        <v>1148</v>
      </c>
      <c r="M63" s="111">
        <v>1</v>
      </c>
      <c r="N63" s="117" t="s">
        <v>27</v>
      </c>
      <c r="O63" s="117" t="s">
        <v>1148</v>
      </c>
      <c r="P63" s="81"/>
    </row>
    <row r="64" spans="1:16" s="7" customFormat="1" ht="24.75" customHeight="1" outlineLevel="1" x14ac:dyDescent="0.25">
      <c r="A64" s="136">
        <v>17</v>
      </c>
      <c r="B64" s="115" t="s">
        <v>2672</v>
      </c>
      <c r="C64" s="117" t="s">
        <v>31</v>
      </c>
      <c r="D64" s="114" t="s">
        <v>2764</v>
      </c>
      <c r="E64" s="137">
        <v>38019</v>
      </c>
      <c r="F64" s="137">
        <v>38352</v>
      </c>
      <c r="G64" s="164">
        <f t="shared" si="1"/>
        <v>11.1</v>
      </c>
      <c r="H64" s="115" t="s">
        <v>2787</v>
      </c>
      <c r="I64" s="114" t="s">
        <v>396</v>
      </c>
      <c r="J64" s="114" t="s">
        <v>874</v>
      </c>
      <c r="K64" s="116">
        <v>98684905</v>
      </c>
      <c r="L64" s="117" t="s">
        <v>1148</v>
      </c>
      <c r="M64" s="111">
        <v>1</v>
      </c>
      <c r="N64" s="117" t="s">
        <v>27</v>
      </c>
      <c r="O64" s="117" t="s">
        <v>1148</v>
      </c>
      <c r="P64" s="81"/>
    </row>
    <row r="65" spans="1:16" s="7" customFormat="1" ht="24.75" customHeight="1" outlineLevel="1" x14ac:dyDescent="0.25">
      <c r="A65" s="136">
        <v>18</v>
      </c>
      <c r="B65" s="115" t="s">
        <v>2672</v>
      </c>
      <c r="C65" s="117" t="s">
        <v>31</v>
      </c>
      <c r="D65" s="114" t="s">
        <v>2765</v>
      </c>
      <c r="E65" s="137">
        <v>37711</v>
      </c>
      <c r="F65" s="137">
        <v>38017</v>
      </c>
      <c r="G65" s="164">
        <f t="shared" si="1"/>
        <v>10.199999999999999</v>
      </c>
      <c r="H65" s="115" t="s">
        <v>2788</v>
      </c>
      <c r="I65" s="114" t="s">
        <v>396</v>
      </c>
      <c r="J65" s="114" t="s">
        <v>874</v>
      </c>
      <c r="K65" s="116">
        <v>75298352</v>
      </c>
      <c r="L65" s="117" t="s">
        <v>1148</v>
      </c>
      <c r="M65" s="111">
        <v>1</v>
      </c>
      <c r="N65" s="117" t="s">
        <v>27</v>
      </c>
      <c r="O65" s="117" t="s">
        <v>1148</v>
      </c>
      <c r="P65" s="81"/>
    </row>
    <row r="66" spans="1:16" s="7" customFormat="1" ht="24.75" customHeight="1" outlineLevel="1" x14ac:dyDescent="0.25">
      <c r="A66" s="136">
        <v>19</v>
      </c>
      <c r="B66" s="115" t="s">
        <v>2672</v>
      </c>
      <c r="C66" s="117" t="s">
        <v>31</v>
      </c>
      <c r="D66" s="114" t="s">
        <v>2766</v>
      </c>
      <c r="E66" s="137">
        <v>36892</v>
      </c>
      <c r="F66" s="137">
        <v>37256</v>
      </c>
      <c r="G66" s="164">
        <f t="shared" si="1"/>
        <v>12.133333333333333</v>
      </c>
      <c r="H66" s="115" t="s">
        <v>2789</v>
      </c>
      <c r="I66" s="114" t="s">
        <v>396</v>
      </c>
      <c r="J66" s="114" t="s">
        <v>874</v>
      </c>
      <c r="K66" s="116">
        <v>80463320</v>
      </c>
      <c r="L66" s="117" t="s">
        <v>1148</v>
      </c>
      <c r="M66" s="111">
        <v>1</v>
      </c>
      <c r="N66" s="117" t="s">
        <v>27</v>
      </c>
      <c r="O66" s="117" t="s">
        <v>1148</v>
      </c>
      <c r="P66" s="81"/>
    </row>
    <row r="67" spans="1:16" s="7" customFormat="1" ht="24.75" customHeight="1" outlineLevel="1" x14ac:dyDescent="0.25">
      <c r="A67" s="136">
        <v>20</v>
      </c>
      <c r="B67" s="115" t="s">
        <v>2672</v>
      </c>
      <c r="C67" s="117" t="s">
        <v>31</v>
      </c>
      <c r="D67" s="114" t="s">
        <v>2767</v>
      </c>
      <c r="E67" s="137">
        <v>36526</v>
      </c>
      <c r="F67" s="137">
        <v>36891</v>
      </c>
      <c r="G67" s="164">
        <f t="shared" ref="G67:G82" si="2">IF(AND(E67&lt;&gt;"",F67&lt;&gt;""),((F67-E67)/30),"")</f>
        <v>12.166666666666666</v>
      </c>
      <c r="H67" s="115" t="s">
        <v>2790</v>
      </c>
      <c r="I67" s="114" t="s">
        <v>396</v>
      </c>
      <c r="J67" s="114" t="s">
        <v>874</v>
      </c>
      <c r="K67" s="116">
        <v>91462560</v>
      </c>
      <c r="L67" s="117" t="s">
        <v>1148</v>
      </c>
      <c r="M67" s="111">
        <v>1</v>
      </c>
      <c r="N67" s="117" t="s">
        <v>27</v>
      </c>
      <c r="O67" s="117" t="s">
        <v>1148</v>
      </c>
      <c r="P67" s="81"/>
    </row>
    <row r="68" spans="1:16" s="7" customFormat="1" ht="24.75" customHeight="1" outlineLevel="1" x14ac:dyDescent="0.25">
      <c r="A68" s="136">
        <v>21</v>
      </c>
      <c r="B68" s="115" t="s">
        <v>2672</v>
      </c>
      <c r="C68" s="117" t="s">
        <v>31</v>
      </c>
      <c r="D68" s="114" t="s">
        <v>2768</v>
      </c>
      <c r="E68" s="137">
        <v>36164</v>
      </c>
      <c r="F68" s="137">
        <v>36525</v>
      </c>
      <c r="G68" s="164">
        <f t="shared" si="2"/>
        <v>12.033333333333333</v>
      </c>
      <c r="H68" s="115" t="s">
        <v>2791</v>
      </c>
      <c r="I68" s="114" t="s">
        <v>396</v>
      </c>
      <c r="J68" s="114" t="s">
        <v>874</v>
      </c>
      <c r="K68" s="116">
        <v>84256391</v>
      </c>
      <c r="L68" s="117" t="s">
        <v>1148</v>
      </c>
      <c r="M68" s="111">
        <v>1</v>
      </c>
      <c r="N68" s="117" t="s">
        <v>27</v>
      </c>
      <c r="O68" s="117" t="s">
        <v>1148</v>
      </c>
      <c r="P68" s="81"/>
    </row>
    <row r="69" spans="1:16" s="7" customFormat="1" ht="24.75" customHeight="1" outlineLevel="1" x14ac:dyDescent="0.25">
      <c r="A69" s="136">
        <v>22</v>
      </c>
      <c r="B69" s="115" t="s">
        <v>2672</v>
      </c>
      <c r="C69" s="117" t="s">
        <v>31</v>
      </c>
      <c r="D69" s="114" t="s">
        <v>2726</v>
      </c>
      <c r="E69" s="137">
        <v>34700</v>
      </c>
      <c r="F69" s="137">
        <v>35064</v>
      </c>
      <c r="G69" s="164">
        <f t="shared" si="2"/>
        <v>12.133333333333333</v>
      </c>
      <c r="H69" s="115" t="s">
        <v>2792</v>
      </c>
      <c r="I69" s="114" t="s">
        <v>396</v>
      </c>
      <c r="J69" s="114" t="s">
        <v>874</v>
      </c>
      <c r="K69" s="116">
        <v>43946792</v>
      </c>
      <c r="L69" s="117" t="s">
        <v>1148</v>
      </c>
      <c r="M69" s="111">
        <v>1</v>
      </c>
      <c r="N69" s="117" t="s">
        <v>27</v>
      </c>
      <c r="O69" s="117" t="s">
        <v>1148</v>
      </c>
      <c r="P69" s="81"/>
    </row>
    <row r="70" spans="1:16" s="7" customFormat="1" ht="24.75" customHeight="1" outlineLevel="1" x14ac:dyDescent="0.25">
      <c r="A70" s="136">
        <v>23</v>
      </c>
      <c r="B70" s="115" t="s">
        <v>2672</v>
      </c>
      <c r="C70" s="117" t="s">
        <v>31</v>
      </c>
      <c r="D70" s="114" t="s">
        <v>2728</v>
      </c>
      <c r="E70" s="137">
        <v>34631</v>
      </c>
      <c r="F70" s="137">
        <v>34723</v>
      </c>
      <c r="G70" s="164">
        <f t="shared" si="2"/>
        <v>3.0666666666666669</v>
      </c>
      <c r="H70" s="115" t="s">
        <v>2793</v>
      </c>
      <c r="I70" s="114" t="s">
        <v>396</v>
      </c>
      <c r="J70" s="114" t="s">
        <v>874</v>
      </c>
      <c r="K70" s="116">
        <v>4877000</v>
      </c>
      <c r="L70" s="117" t="s">
        <v>1148</v>
      </c>
      <c r="M70" s="111">
        <v>1</v>
      </c>
      <c r="N70" s="117" t="s">
        <v>27</v>
      </c>
      <c r="O70" s="117" t="s">
        <v>1148</v>
      </c>
      <c r="P70" s="81"/>
    </row>
    <row r="71" spans="1:16" s="7" customFormat="1" ht="24.75" customHeight="1" outlineLevel="1" x14ac:dyDescent="0.25">
      <c r="A71" s="136">
        <v>24</v>
      </c>
      <c r="B71" s="115" t="s">
        <v>2672</v>
      </c>
      <c r="C71" s="117" t="s">
        <v>31</v>
      </c>
      <c r="D71" s="114" t="s">
        <v>2727</v>
      </c>
      <c r="E71" s="137">
        <v>34337</v>
      </c>
      <c r="F71" s="137">
        <v>34702</v>
      </c>
      <c r="G71" s="164">
        <f t="shared" si="2"/>
        <v>12.166666666666666</v>
      </c>
      <c r="H71" s="115" t="s">
        <v>2794</v>
      </c>
      <c r="I71" s="114" t="s">
        <v>396</v>
      </c>
      <c r="J71" s="114" t="s">
        <v>874</v>
      </c>
      <c r="K71" s="116">
        <v>34817600</v>
      </c>
      <c r="L71" s="117" t="s">
        <v>1148</v>
      </c>
      <c r="M71" s="111">
        <v>1</v>
      </c>
      <c r="N71" s="117" t="s">
        <v>27</v>
      </c>
      <c r="O71" s="117" t="s">
        <v>1148</v>
      </c>
      <c r="P71" s="81"/>
    </row>
    <row r="72" spans="1:16" s="7" customFormat="1" ht="24.75" customHeight="1" outlineLevel="1" x14ac:dyDescent="0.25">
      <c r="A72" s="136">
        <v>25</v>
      </c>
      <c r="B72" s="115" t="s">
        <v>2672</v>
      </c>
      <c r="C72" s="117" t="s">
        <v>31</v>
      </c>
      <c r="D72" s="114" t="s">
        <v>2729</v>
      </c>
      <c r="E72" s="137">
        <v>34025</v>
      </c>
      <c r="F72" s="137">
        <v>34334</v>
      </c>
      <c r="G72" s="164">
        <f t="shared" si="2"/>
        <v>10.3</v>
      </c>
      <c r="H72" s="115" t="s">
        <v>2795</v>
      </c>
      <c r="I72" s="114" t="s">
        <v>396</v>
      </c>
      <c r="J72" s="114" t="s">
        <v>874</v>
      </c>
      <c r="K72" s="116">
        <v>33699591</v>
      </c>
      <c r="L72" s="117" t="s">
        <v>1148</v>
      </c>
      <c r="M72" s="111">
        <v>1</v>
      </c>
      <c r="N72" s="117" t="s">
        <v>27</v>
      </c>
      <c r="O72" s="117" t="s">
        <v>1148</v>
      </c>
      <c r="P72" s="81"/>
    </row>
    <row r="73" spans="1:16" s="7" customFormat="1" ht="24.75" customHeight="1" outlineLevel="1" x14ac:dyDescent="0.25">
      <c r="A73" s="136">
        <v>26</v>
      </c>
      <c r="B73" s="115" t="s">
        <v>2672</v>
      </c>
      <c r="C73" s="117" t="s">
        <v>31</v>
      </c>
      <c r="D73" s="114" t="s">
        <v>2769</v>
      </c>
      <c r="E73" s="137">
        <v>33604</v>
      </c>
      <c r="F73" s="137">
        <v>33785</v>
      </c>
      <c r="G73" s="164">
        <f t="shared" si="2"/>
        <v>6.0333333333333332</v>
      </c>
      <c r="H73" s="115" t="s">
        <v>2796</v>
      </c>
      <c r="I73" s="114" t="s">
        <v>396</v>
      </c>
      <c r="J73" s="114" t="s">
        <v>874</v>
      </c>
      <c r="K73" s="116">
        <v>11075613</v>
      </c>
      <c r="L73" s="117" t="s">
        <v>1148</v>
      </c>
      <c r="M73" s="111">
        <v>1</v>
      </c>
      <c r="N73" s="117" t="s">
        <v>27</v>
      </c>
      <c r="O73" s="117" t="s">
        <v>1148</v>
      </c>
      <c r="P73" s="81"/>
    </row>
    <row r="74" spans="1:16" s="7" customFormat="1" ht="24.75" customHeight="1" outlineLevel="1" x14ac:dyDescent="0.25">
      <c r="A74" s="136">
        <v>27</v>
      </c>
      <c r="B74" s="115" t="s">
        <v>2672</v>
      </c>
      <c r="C74" s="117" t="s">
        <v>31</v>
      </c>
      <c r="D74" s="114" t="s">
        <v>2730</v>
      </c>
      <c r="E74" s="137">
        <v>33422</v>
      </c>
      <c r="F74" s="137">
        <v>33603</v>
      </c>
      <c r="G74" s="164">
        <f t="shared" si="2"/>
        <v>6.0333333333333332</v>
      </c>
      <c r="H74" s="115" t="s">
        <v>2797</v>
      </c>
      <c r="I74" s="114" t="s">
        <v>396</v>
      </c>
      <c r="J74" s="114" t="s">
        <v>874</v>
      </c>
      <c r="K74" s="116">
        <v>5153499</v>
      </c>
      <c r="L74" s="117" t="s">
        <v>1148</v>
      </c>
      <c r="M74" s="111">
        <v>1</v>
      </c>
      <c r="N74" s="117" t="s">
        <v>27</v>
      </c>
      <c r="O74" s="117" t="s">
        <v>1148</v>
      </c>
      <c r="P74" s="81"/>
    </row>
    <row r="75" spans="1:16" s="7" customFormat="1" ht="24.75" customHeight="1" outlineLevel="1" x14ac:dyDescent="0.25">
      <c r="A75" s="136">
        <v>28</v>
      </c>
      <c r="B75" s="115" t="s">
        <v>2672</v>
      </c>
      <c r="C75" s="117" t="s">
        <v>31</v>
      </c>
      <c r="D75" s="114" t="s">
        <v>2770</v>
      </c>
      <c r="E75" s="137">
        <v>33239</v>
      </c>
      <c r="F75" s="137">
        <v>33419</v>
      </c>
      <c r="G75" s="164">
        <f t="shared" si="2"/>
        <v>6</v>
      </c>
      <c r="H75" s="115" t="s">
        <v>2798</v>
      </c>
      <c r="I75" s="114" t="s">
        <v>396</v>
      </c>
      <c r="J75" s="114" t="s">
        <v>874</v>
      </c>
      <c r="K75" s="116">
        <v>9505955</v>
      </c>
      <c r="L75" s="117" t="s">
        <v>1148</v>
      </c>
      <c r="M75" s="111">
        <v>1</v>
      </c>
      <c r="N75" s="117" t="s">
        <v>27</v>
      </c>
      <c r="O75" s="117" t="s">
        <v>1148</v>
      </c>
      <c r="P75" s="81"/>
    </row>
    <row r="76" spans="1:16" s="7" customFormat="1" ht="24.75" customHeight="1" outlineLevel="1" x14ac:dyDescent="0.25">
      <c r="A76" s="136">
        <v>29</v>
      </c>
      <c r="B76" s="115" t="s">
        <v>2672</v>
      </c>
      <c r="C76" s="117" t="s">
        <v>31</v>
      </c>
      <c r="D76" s="114" t="s">
        <v>2731</v>
      </c>
      <c r="E76" s="137">
        <v>32874</v>
      </c>
      <c r="F76" s="137">
        <v>33237</v>
      </c>
      <c r="G76" s="164">
        <f t="shared" si="2"/>
        <v>12.1</v>
      </c>
      <c r="H76" s="115" t="s">
        <v>2799</v>
      </c>
      <c r="I76" s="114" t="s">
        <v>396</v>
      </c>
      <c r="J76" s="114" t="s">
        <v>874</v>
      </c>
      <c r="K76" s="116">
        <v>15178802</v>
      </c>
      <c r="L76" s="117" t="s">
        <v>1148</v>
      </c>
      <c r="M76" s="111">
        <v>1</v>
      </c>
      <c r="N76" s="117" t="s">
        <v>27</v>
      </c>
      <c r="O76" s="117" t="s">
        <v>1148</v>
      </c>
      <c r="P76" s="81"/>
    </row>
    <row r="77" spans="1:16" s="7" customFormat="1" ht="24.75" customHeight="1" outlineLevel="1" x14ac:dyDescent="0.25">
      <c r="A77" s="136">
        <v>30</v>
      </c>
      <c r="B77" s="115" t="s">
        <v>2672</v>
      </c>
      <c r="C77" s="117" t="s">
        <v>31</v>
      </c>
      <c r="D77" s="114" t="s">
        <v>2771</v>
      </c>
      <c r="E77" s="137">
        <v>32690</v>
      </c>
      <c r="F77" s="137">
        <v>32873</v>
      </c>
      <c r="G77" s="164">
        <f t="shared" si="2"/>
        <v>6.1</v>
      </c>
      <c r="H77" s="115" t="s">
        <v>2800</v>
      </c>
      <c r="I77" s="114" t="s">
        <v>396</v>
      </c>
      <c r="J77" s="114" t="s">
        <v>874</v>
      </c>
      <c r="K77" s="116">
        <v>6560969</v>
      </c>
      <c r="L77" s="117" t="s">
        <v>1148</v>
      </c>
      <c r="M77" s="111">
        <v>1</v>
      </c>
      <c r="N77" s="117" t="s">
        <v>27</v>
      </c>
      <c r="O77" s="117" t="s">
        <v>1148</v>
      </c>
      <c r="P77" s="81"/>
    </row>
    <row r="78" spans="1:16" s="7" customFormat="1" ht="24.75" customHeight="1" outlineLevel="1" x14ac:dyDescent="0.25">
      <c r="A78" s="136">
        <v>31</v>
      </c>
      <c r="B78" s="115" t="s">
        <v>2672</v>
      </c>
      <c r="C78" s="117" t="s">
        <v>31</v>
      </c>
      <c r="D78" s="114" t="s">
        <v>2772</v>
      </c>
      <c r="E78" s="137">
        <v>32168</v>
      </c>
      <c r="F78" s="137">
        <v>32477</v>
      </c>
      <c r="G78" s="164">
        <f t="shared" si="2"/>
        <v>10.3</v>
      </c>
      <c r="H78" s="115" t="s">
        <v>2801</v>
      </c>
      <c r="I78" s="114" t="s">
        <v>396</v>
      </c>
      <c r="J78" s="114" t="s">
        <v>874</v>
      </c>
      <c r="K78" s="116">
        <v>90159600</v>
      </c>
      <c r="L78" s="117" t="s">
        <v>1148</v>
      </c>
      <c r="M78" s="111">
        <v>1</v>
      </c>
      <c r="N78" s="117" t="s">
        <v>27</v>
      </c>
      <c r="O78" s="117" t="s">
        <v>1148</v>
      </c>
      <c r="P78" s="81"/>
    </row>
    <row r="79" spans="1:16" s="7" customFormat="1" ht="24.75" customHeight="1" outlineLevel="1" x14ac:dyDescent="0.25">
      <c r="A79" s="136">
        <v>32</v>
      </c>
      <c r="B79" s="115" t="s">
        <v>2672</v>
      </c>
      <c r="C79" s="117" t="s">
        <v>31</v>
      </c>
      <c r="D79" s="114" t="s">
        <v>2732</v>
      </c>
      <c r="E79" s="137">
        <v>31778</v>
      </c>
      <c r="F79" s="137">
        <v>32142</v>
      </c>
      <c r="G79" s="164">
        <f t="shared" si="2"/>
        <v>12.133333333333333</v>
      </c>
      <c r="H79" s="115" t="s">
        <v>2802</v>
      </c>
      <c r="I79" s="114" t="s">
        <v>396</v>
      </c>
      <c r="J79" s="114" t="s">
        <v>874</v>
      </c>
      <c r="K79" s="116">
        <v>8135522</v>
      </c>
      <c r="L79" s="117" t="s">
        <v>1148</v>
      </c>
      <c r="M79" s="111">
        <v>1</v>
      </c>
      <c r="N79" s="117" t="s">
        <v>27</v>
      </c>
      <c r="O79" s="117" t="s">
        <v>1148</v>
      </c>
      <c r="P79" s="81"/>
    </row>
    <row r="80" spans="1:16" s="7" customFormat="1" ht="24.75" customHeight="1" outlineLevel="1" x14ac:dyDescent="0.25">
      <c r="A80" s="136">
        <v>33</v>
      </c>
      <c r="B80" s="115" t="s">
        <v>2672</v>
      </c>
      <c r="C80" s="117" t="s">
        <v>31</v>
      </c>
      <c r="D80" s="114" t="s">
        <v>2733</v>
      </c>
      <c r="E80" s="137">
        <v>31413</v>
      </c>
      <c r="F80" s="137">
        <v>31593</v>
      </c>
      <c r="G80" s="164">
        <f t="shared" si="2"/>
        <v>6</v>
      </c>
      <c r="H80" s="115" t="s">
        <v>2803</v>
      </c>
      <c r="I80" s="114" t="s">
        <v>396</v>
      </c>
      <c r="J80" s="114" t="s">
        <v>874</v>
      </c>
      <c r="K80" s="116">
        <v>3517859</v>
      </c>
      <c r="L80" s="117" t="s">
        <v>1148</v>
      </c>
      <c r="M80" s="111">
        <v>1</v>
      </c>
      <c r="N80" s="117" t="s">
        <v>27</v>
      </c>
      <c r="O80" s="117" t="s">
        <v>1148</v>
      </c>
      <c r="P80" s="81"/>
    </row>
    <row r="81" spans="1:16" s="7" customFormat="1" ht="24.75" customHeight="1" outlineLevel="1" x14ac:dyDescent="0.25">
      <c r="A81" s="136">
        <v>34</v>
      </c>
      <c r="B81" s="115" t="s">
        <v>2672</v>
      </c>
      <c r="C81" s="117" t="s">
        <v>31</v>
      </c>
      <c r="D81" s="114" t="s">
        <v>2734</v>
      </c>
      <c r="E81" s="137">
        <v>31594</v>
      </c>
      <c r="F81" s="137">
        <v>31777</v>
      </c>
      <c r="G81" s="164">
        <f t="shared" si="2"/>
        <v>6.1</v>
      </c>
      <c r="H81" s="113" t="s">
        <v>2804</v>
      </c>
      <c r="I81" s="114" t="s">
        <v>396</v>
      </c>
      <c r="J81" s="114" t="s">
        <v>874</v>
      </c>
      <c r="K81" s="116">
        <v>3347030</v>
      </c>
      <c r="L81" s="117" t="s">
        <v>1148</v>
      </c>
      <c r="M81" s="111">
        <v>1</v>
      </c>
      <c r="N81" s="117" t="s">
        <v>27</v>
      </c>
      <c r="O81" s="117" t="s">
        <v>1148</v>
      </c>
      <c r="P81" s="81"/>
    </row>
    <row r="82" spans="1:16" s="7" customFormat="1" ht="24.75" customHeight="1" outlineLevel="1" x14ac:dyDescent="0.25">
      <c r="A82" s="136">
        <v>35</v>
      </c>
      <c r="B82" s="115" t="s">
        <v>2672</v>
      </c>
      <c r="C82" s="117" t="s">
        <v>31</v>
      </c>
      <c r="D82" s="114" t="s">
        <v>2735</v>
      </c>
      <c r="E82" s="137">
        <v>30742</v>
      </c>
      <c r="F82" s="137">
        <v>31228</v>
      </c>
      <c r="G82" s="164">
        <f t="shared" si="2"/>
        <v>16.2</v>
      </c>
      <c r="H82" s="115" t="s">
        <v>2805</v>
      </c>
      <c r="I82" s="114" t="s">
        <v>396</v>
      </c>
      <c r="J82" s="114" t="s">
        <v>874</v>
      </c>
      <c r="K82" s="116">
        <v>2033418</v>
      </c>
      <c r="L82" s="117" t="s">
        <v>1148</v>
      </c>
      <c r="M82" s="111">
        <v>1</v>
      </c>
      <c r="N82" s="117" t="s">
        <v>27</v>
      </c>
      <c r="O82" s="117" t="s">
        <v>1148</v>
      </c>
      <c r="P82" s="81"/>
    </row>
    <row r="83" spans="1:16" s="7" customFormat="1" ht="24.6" customHeight="1" outlineLevel="1" x14ac:dyDescent="0.25">
      <c r="A83" s="136">
        <v>36</v>
      </c>
      <c r="B83" s="115" t="s">
        <v>2672</v>
      </c>
      <c r="C83" s="117" t="s">
        <v>31</v>
      </c>
      <c r="D83" s="114" t="s">
        <v>2736</v>
      </c>
      <c r="E83" s="137">
        <v>30864</v>
      </c>
      <c r="F83" s="137">
        <v>31228</v>
      </c>
      <c r="G83" s="164">
        <f t="shared" si="1"/>
        <v>12.133333333333333</v>
      </c>
      <c r="H83" s="115" t="s">
        <v>2806</v>
      </c>
      <c r="I83" s="114" t="s">
        <v>396</v>
      </c>
      <c r="J83" s="114" t="s">
        <v>874</v>
      </c>
      <c r="K83" s="116">
        <v>5568127</v>
      </c>
      <c r="L83" s="117" t="s">
        <v>1148</v>
      </c>
      <c r="M83" s="111">
        <v>1</v>
      </c>
      <c r="N83" s="117" t="s">
        <v>27</v>
      </c>
      <c r="O83" s="117" t="s">
        <v>1148</v>
      </c>
      <c r="P83" s="81"/>
    </row>
    <row r="84" spans="1:16" s="7" customFormat="1" ht="24.75" customHeight="1" outlineLevel="1" x14ac:dyDescent="0.25">
      <c r="A84" s="136">
        <v>37</v>
      </c>
      <c r="B84" s="115" t="s">
        <v>2672</v>
      </c>
      <c r="C84" s="117" t="s">
        <v>31</v>
      </c>
      <c r="D84" s="114" t="s">
        <v>2737</v>
      </c>
      <c r="E84" s="137">
        <v>30195</v>
      </c>
      <c r="F84" s="137">
        <v>30497</v>
      </c>
      <c r="G84" s="164">
        <f t="shared" si="1"/>
        <v>10.066666666666666</v>
      </c>
      <c r="H84" s="115" t="s">
        <v>2738</v>
      </c>
      <c r="I84" s="114" t="s">
        <v>396</v>
      </c>
      <c r="J84" s="114" t="s">
        <v>874</v>
      </c>
      <c r="K84" s="116">
        <v>2234500</v>
      </c>
      <c r="L84" s="117" t="s">
        <v>1148</v>
      </c>
      <c r="M84" s="111">
        <v>1</v>
      </c>
      <c r="N84" s="117" t="s">
        <v>27</v>
      </c>
      <c r="O84" s="117" t="s">
        <v>1148</v>
      </c>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2739</v>
      </c>
      <c r="E114" s="137">
        <v>43878</v>
      </c>
      <c r="F114" s="137">
        <v>44196</v>
      </c>
      <c r="G114" s="164">
        <f>IF(AND(E114&lt;&gt;"",F114&lt;&gt;""),((F114-E114)/30),"")</f>
        <v>10.6</v>
      </c>
      <c r="H114" s="115" t="s">
        <v>2740</v>
      </c>
      <c r="I114" s="114" t="s">
        <v>396</v>
      </c>
      <c r="J114" s="114" t="s">
        <v>874</v>
      </c>
      <c r="K114" s="116">
        <v>526551501</v>
      </c>
      <c r="L114" s="102">
        <f>+IF(AND(K114&gt;0,O114="Ejecución"),(K114/877802)*Tabla283[[#This Row],[% participación]],IF(AND(K114&gt;0,O114&lt;&gt;"Ejecución"),"-",""))</f>
        <v>599.8522457228396</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+IF(AND(K115&gt;0,O115="Ejecución"),(K115/877802)*Tabla283[[#This Row],[% participación]],IF(AND(K115&gt;0,O115&lt;&gt;"Ejecución"),"-",""))</f>
        <v/>
      </c>
      <c r="M115" s="117"/>
      <c r="N115" s="173"/>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t="s">
        <v>2622</v>
      </c>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37" t="s">
        <v>2675</v>
      </c>
      <c r="J179" s="238"/>
      <c r="K179" s="238"/>
      <c r="L179" s="239"/>
      <c r="M179" s="170">
        <v>2.5000000000000001E-2</v>
      </c>
      <c r="O179" s="8"/>
      <c r="Q179" s="19"/>
      <c r="R179" s="19"/>
      <c r="S179" s="171">
        <f>IF(M179&gt;0,SUM(L179+M179),"")</f>
        <v>2.5000000000000001E-2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29142043.280000001</v>
      </c>
      <c r="F185" s="94"/>
      <c r="G185" s="95"/>
      <c r="H185" s="90"/>
      <c r="I185" s="92" t="s">
        <v>2632</v>
      </c>
      <c r="J185" s="176">
        <f>M179</f>
        <v>2.5000000000000001E-2</v>
      </c>
      <c r="K185" s="241" t="s">
        <v>2633</v>
      </c>
      <c r="L185" s="241"/>
      <c r="M185" s="96">
        <f>+J185*K20</f>
        <v>20815745.200000003</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50"/>
      <c r="Q192" s="146"/>
      <c r="R192" s="147"/>
      <c r="S192" s="147"/>
      <c r="T192" s="146"/>
    </row>
    <row r="193" spans="1:18" x14ac:dyDescent="0.25">
      <c r="A193" s="9"/>
      <c r="C193" s="120">
        <v>30011</v>
      </c>
      <c r="D193" s="5"/>
      <c r="E193" s="119">
        <v>293</v>
      </c>
      <c r="F193" s="5"/>
      <c r="G193" s="5"/>
      <c r="H193" s="139" t="s">
        <v>2741</v>
      </c>
      <c r="J193" s="5"/>
      <c r="K193" s="120">
        <v>30011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2743</v>
      </c>
      <c r="J211" s="27" t="s">
        <v>2627</v>
      </c>
      <c r="K211" s="140" t="s">
        <v>2743</v>
      </c>
      <c r="L211" s="21"/>
      <c r="M211" s="21"/>
      <c r="N211" s="21"/>
      <c r="O211" s="8"/>
    </row>
    <row r="212" spans="1:15" x14ac:dyDescent="0.25">
      <c r="A212" s="9"/>
      <c r="B212" s="27" t="s">
        <v>2624</v>
      </c>
      <c r="C212" s="139" t="s">
        <v>2742</v>
      </c>
      <c r="D212" s="21"/>
      <c r="G212" s="27" t="s">
        <v>2626</v>
      </c>
      <c r="H212" s="140" t="s">
        <v>2744</v>
      </c>
      <c r="J212" s="27" t="s">
        <v>2628</v>
      </c>
      <c r="K212" s="139"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44193.615249074071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59" t="str">
        <f>HYPERLINK("#Integrante_3!A109","CAPACIDAD RESIDUAL")</f>
        <v>CAPACIDAD RESIDUAL</v>
      </c>
      <c r="F8" s="260"/>
      <c r="G8" s="261"/>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59" t="str">
        <f>HYPERLINK("#Integrante_3!A162","TALENTO HUMANO")</f>
        <v>TALENTO HUMANO</v>
      </c>
      <c r="F9" s="260"/>
      <c r="G9" s="261"/>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59" t="str">
        <f>HYPERLINK("#Integrante_3!F162","INFRAESTRUCTURA")</f>
        <v>INFRAESTRUCTURA</v>
      </c>
      <c r="F10" s="260"/>
      <c r="G10" s="261"/>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44193.615249074071</v>
      </c>
      <c r="W20" s="106">
        <f ca="1">NOW()</f>
        <v>44193.615249074071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+IF(AND(K114&gt;0,O114="Ejecución"),(K114/877802)*Tabla286[[#This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7"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6"/>
      <c r="S175" s="19"/>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56" t="s">
        <v>2623</v>
      </c>
      <c r="S176" s="19"/>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2675</v>
      </c>
      <c r="J177" s="238"/>
      <c r="K177" s="238"/>
      <c r="L177" s="23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44193.615249074071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59" t="str">
        <f>HYPERLINK("#Integrante_4!A109","CAPACIDAD RESIDUAL")</f>
        <v>CAPACIDAD RESIDUAL</v>
      </c>
      <c r="F8" s="260"/>
      <c r="G8" s="261"/>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59" t="str">
        <f>HYPERLINK("#Integrante_4!A162","TALENTO HUMANO")</f>
        <v>TALENTO HUMANO</v>
      </c>
      <c r="F9" s="260"/>
      <c r="G9" s="261"/>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59" t="str">
        <f>HYPERLINK("#Integrante_4!F162","INFRAESTRUCTURA")</f>
        <v>INFRAESTRUCTURA</v>
      </c>
      <c r="F10" s="260"/>
      <c r="G10" s="261"/>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44193.615249074071</v>
      </c>
      <c r="W20" s="106">
        <f ca="1">NOW()</f>
        <v>44193.615249074071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+IF(AND(K114&gt;0,O114="Ejecución"),(K114/877802)*Tabla289[[#This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6"/>
      <c r="S177" s="19"/>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56" t="s">
        <v>2623</v>
      </c>
      <c r="S178" s="19"/>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2675</v>
      </c>
      <c r="J179" s="238"/>
      <c r="K179" s="238"/>
      <c r="L179" s="23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44193.615249074071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59" t="str">
        <f>HYPERLINK("#Integrante_5!A109","CAPACIDAD RESIDUAL")</f>
        <v>CAPACIDAD RESIDUAL</v>
      </c>
      <c r="F8" s="260"/>
      <c r="G8" s="261"/>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59" t="str">
        <f>HYPERLINK("#Integrante_5!A162","TALENTO HUMANO")</f>
        <v>TALENTO HUMANO</v>
      </c>
      <c r="F9" s="260"/>
      <c r="G9" s="261"/>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59" t="str">
        <f>HYPERLINK("#Integrante_5!F162","INFRAESTRUCTURA")</f>
        <v>INFRAESTRUCTURA</v>
      </c>
      <c r="F10" s="260"/>
      <c r="G10" s="261"/>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44193.615249074071</v>
      </c>
      <c r="W20" s="106">
        <f ca="1">NOW()</f>
        <v>44193.615249074071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7"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6"/>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9"/>
      <c r="S176" s="156" t="s">
        <v>2623</v>
      </c>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2673</v>
      </c>
      <c r="J177" s="238"/>
      <c r="K177" s="238"/>
      <c r="L177" s="23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44193.615249074071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59" t="str">
        <f>HYPERLINK("#Integrante_6!A109","CAPACIDAD RESIDUAL")</f>
        <v>CAPACIDAD RESIDUAL</v>
      </c>
      <c r="F8" s="260"/>
      <c r="G8" s="261"/>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59" t="str">
        <f>HYPERLINK("#Integrante_6!A162","TALENTO HUMANO")</f>
        <v>TALENTO HUMANO</v>
      </c>
      <c r="F9" s="260"/>
      <c r="G9" s="261"/>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59" t="str">
        <f>HYPERLINK("#Integrante_6!F162","INFRAESTRUCTURA")</f>
        <v>INFRAESTRUCTURA</v>
      </c>
      <c r="F10" s="260"/>
      <c r="G10" s="261"/>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44193.615249074071</v>
      </c>
      <c r="W20" s="106">
        <f ca="1">NOW()</f>
        <v>44193.615249074071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2673</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2020-12-28T19:49:00Z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