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OGAR BELENCITO\Desktop\Betto\"/>
    </mc:Choice>
  </mc:AlternateContent>
  <workbookProtection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<sst xmlns="http://schemas.openxmlformats.org/spreadsheetml/2006/main" count="3193" uniqueCount="2722">
  <si>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</si>
  <si>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</si>
  <si>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</si>
  <si>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</si>
  <si>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</si>
  <si>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</si>
  <si>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</si>
  <si>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</si>
  <si>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</si>
  <si>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</si>
  <si>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</si>
  <si>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</si>
  <si>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</si>
  <si>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</si>
  <si>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</si>
  <si>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</si>
  <si>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</si>
  <si>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</si>
  <si>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</si>
  <si>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</si>
  <si>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</si>
  <si>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</si>
  <si>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</si>
  <si>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</si>
  <si>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</si>
  <si>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</si>
  <si>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</si>
  <si>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</si>
  <si>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</si>
  <si>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</si>
  <si>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</si>
  <si>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</si>
  <si>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</si>
  <si>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</si>
  <si>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</si>
  <si>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</si>
  <si>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</si>
  <si>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</si>
  <si>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</si>
  <si>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</si>
  <si>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</si>
  <si>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</si>
  <si>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</si>
  <si>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</si>
  <si>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</si>
  <si>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</si>
  <si>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</si>
  <si>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</si>
  <si>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</si>
  <si>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</si>
  <si>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</si>
  <si>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</si>
  <si>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</si>
  <si>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</si>
  <si>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</si>
  <si>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</si>
  <si>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</si>
  <si>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</si>
  <si>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</si>
  <si>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</si>
  <si>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</si>
  <si>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</si>
  <si>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</si>
  <si>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</si>
  <si>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</si>
  <si>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</si>
  <si>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</si>
  <si>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</si>
  <si>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</si>
  <si>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</si>
  <si>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</si>
  <si>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</si>
  <si>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</si>
  <si>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</si>
  <si>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</si>
  <si>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</si>
  <si>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</si>
  <si>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</si>
  <si>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</si>
  <si>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</si>
  <si>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</si>
  <si>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</si>
  <si>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</si>
  <si>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</si>
  <si>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</si>
  <si>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</si>
  <si>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</si>
  <si>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</si>
  <si>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</si>
  <si>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</si>
  <si>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</si>
  <si>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</si>
  <si>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</si>
  <si>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</si>
  <si>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</si>
  <si>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</si>
  <si>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</si>
  <si>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</si>
  <si>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</si>
  <si>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</si>
  <si>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</si>
  <si>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</si>
  <si>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</si>
  <si>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</si>
  <si>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</si>
  <si>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</si>
  <si>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</si>
  <si>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</si>
  <si>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</si>
  <si>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</si>
  <si>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</si>
  <si>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</si>
  <si>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</si>
  <si>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</si>
  <si>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</si>
  <si>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</si>
  <si>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</si>
  <si>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</si>
  <si>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</si>
  <si>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</si>
  <si>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</si>
  <si>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</si>
  <si>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</si>
  <si>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</si>
  <si>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</si>
  <si>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</si>
  <si>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</si>
  <si>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</si>
  <si>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</si>
  <si>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</si>
  <si>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</si>
  <si>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</si>
  <si>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</si>
  <si>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</si>
  <si>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</si>
  <si>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</si>
  <si>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</si>
  <si>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</si>
  <si>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</si>
  <si>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</si>
  <si>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</si>
  <si>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</si>
  <si>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</si>
  <si>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</si>
  <si>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</si>
  <si>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</si>
  <si>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</si>
  <si>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</si>
  <si>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</si>
  <si>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</si>
  <si>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</si>
  <si>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</si>
  <si>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</si>
  <si>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</si>
  <si>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</si>
  <si>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</si>
  <si>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</si>
  <si>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</si>
  <si>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</si>
  <si>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</si>
  <si>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</si>
  <si>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</si>
  <si>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</si>
  <si>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</si>
  <si>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</si>
  <si>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</si>
  <si>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</si>
  <si>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</si>
  <si>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</si>
  <si>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</si>
  <si>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</si>
  <si>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</si>
  <si>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</si>
  <si>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</si>
  <si>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</si>
  <si>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</si>
  <si>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</si>
  <si>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</si>
  <si>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</si>
  <si>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</si>
  <si>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</si>
  <si>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</si>
  <si>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</si>
  <si>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</si>
  <si>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</si>
  <si>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</si>
  <si>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</si>
  <si>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</si>
  <si>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</si>
  <si>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</si>
  <si>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</si>
  <si>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</si>
  <si>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</si>
  <si>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</si>
  <si>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</si>
  <si>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</si>
  <si>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</si>
  <si>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</si>
  <si>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</si>
  <si>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</si>
  <si>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</si>
  <si>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</si>
  <si>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</si>
  <si>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</si>
  <si>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</si>
  <si>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</si>
  <si>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</si>
  <si>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</si>
  <si>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</si>
  <si>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</si>
  <si>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</si>
  <si>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</si>
  <si>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</si>
  <si>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</si>
  <si>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</si>
  <si>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</si>
  <si>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</si>
  <si>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</si>
  <si>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</si>
  <si>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</si>
  <si>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</si>
  <si>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</si>
  <si>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</si>
  <si>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</si>
  <si>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</si>
  <si>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</si>
  <si>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</si>
  <si>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</si>
  <si>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</si>
  <si>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</si>
  <si>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</si>
  <si>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</si>
  <si>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</si>
  <si>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</si>
  <si>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</si>
  <si>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</si>
  <si>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</si>
  <si>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</si>
  <si>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</si>
  <si>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</si>
  <si>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</si>
  <si>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</si>
  <si>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</si>
  <si>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</si>
  <si>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</si>
  <si>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</si>
  <si>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</si>
  <si>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</si>
  <si>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</si>
  <si>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</si>
  <si>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</si>
  <si>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</si>
  <si>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</si>
  <si>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</si>
  <si>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</si>
  <si>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</si>
  <si>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</si>
  <si>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</si>
  <si>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</si>
  <si>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</si>
  <si>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</si>
  <si>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</si>
  <si>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</si>
  <si>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</si>
  <si>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</si>
  <si>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</si>
  <si>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</si>
  <si>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</si>
  <si>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</si>
  <si>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</si>
  <si>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</si>
  <si>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</si>
  <si>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</si>
  <si>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</si>
  <si>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</si>
  <si>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</si>
  <si>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</si>
  <si>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</si>
  <si>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</si>
  <si>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</si>
  <si>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</si>
  <si>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</si>
  <si>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</si>
  <si>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</si>
  <si>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</si>
  <si>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</si>
  <si>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</si>
  <si>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</si>
  <si>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</si>
  <si>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</si>
  <si>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</si>
  <si>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</si>
  <si>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</si>
  <si>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</si>
  <si>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</si>
  <si>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</si>
  <si>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</si>
  <si>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</si>
  <si>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</si>
  <si>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</si>
  <si>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</si>
  <si>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</si>
  <si>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</si>
  <si>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</si>
  <si>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</si>
  <si>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</si>
  <si>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</si>
  <si>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</si>
  <si>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</si>
  <si>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</si>
  <si>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</si>
  <si>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</si>
  <si>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</si>
  <si>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</si>
  <si>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</si>
  <si>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</si>
  <si>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</si>
  <si>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</si>
  <si>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</si>
  <si>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</si>
  <si>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</si>
  <si>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</si>
  <si>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</si>
  <si>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</si>
  <si>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</si>
  <si>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</si>
  <si>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</si>
  <si>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</si>
  <si>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</si>
  <si>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</si>
  <si>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</si>
  <si>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</si>
  <si>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</si>
  <si>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</si>
  <si>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</si>
  <si>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</si>
  <si>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</si>
  <si>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</si>
  <si>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</si>
  <si>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</si>
  <si>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</si>
  <si>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</si>
  <si>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</si>
  <si>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</si>
  <si>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</si>
  <si>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</si>
  <si>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</si>
  <si>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</si>
  <si>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</si>
  <si>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</si>
  <si>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</si>
  <si>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</si>
  <si>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</si>
  <si>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</si>
  <si>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</si>
  <si>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</si>
  <si>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</si>
  <si>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</si>
  <si>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</si>
  <si>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</si>
  <si>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</si>
  <si>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</si>
  <si>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</si>
  <si>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</si>
  <si>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</si>
  <si>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</si>
  <si>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</si>
  <si>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</si>
  <si>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</si>
  <si>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</si>
  <si>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</si>
  <si>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</si>
  <si>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</si>
  <si>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</si>
  <si>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</si>
  <si>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</si>
  <si>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</si>
  <si>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</si>
  <si>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</si>
  <si>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</si>
  <si>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</si>
  <si>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</si>
  <si>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</si>
  <si>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</si>
  <si>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</si>
  <si>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</si>
  <si>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</si>
  <si>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</si>
  <si>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</si>
  <si>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</si>
  <si>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</si>
  <si>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</si>
  <si>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</si>
  <si>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</si>
  <si>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</si>
  <si>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</si>
  <si>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</si>
  <si>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</si>
  <si>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</si>
  <si>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</si>
  <si>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</si>
  <si>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</si>
  <si>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</si>
  <si>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</si>
  <si>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</si>
  <si>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</si>
  <si>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</si>
  <si>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</si>
  <si>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</si>
  <si>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</si>
  <si>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</si>
  <si>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</si>
  <si>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</si>
  <si>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</si>
  <si>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</si>
  <si>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</si>
  <si>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</si>
  <si>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</si>
  <si>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</si>
  <si>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</si>
  <si>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</si>
  <si>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</si>
  <si>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</si>
  <si>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</si>
  <si>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</si>
  <si>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</si>
  <si>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</si>
  <si>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</si>
  <si>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</si>
  <si>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</si>
  <si>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</si>
  <si>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</si>
  <si>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</si>
  <si>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</si>
  <si>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</si>
  <si>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</si>
  <si>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</si>
  <si>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</si>
  <si>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</si>
  <si>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</si>
  <si>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</si>
  <si>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</si>
  <si>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</si>
  <si>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</si>
  <si>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</si>
  <si>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</si>
  <si>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</si>
  <si>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</si>
  <si>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</si>
  <si>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</si>
  <si>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</si>
  <si>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</si>
  <si>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</si>
  <si>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</si>
  <si>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</si>
  <si>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</si>
  <si>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</si>
  <si>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</si>
  <si>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</si>
  <si>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</si>
  <si>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</si>
  <si>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</si>
  <si>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</si>
  <si>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</si>
  <si>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</si>
  <si>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</si>
  <si>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</si>
  <si>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</si>
  <si>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</si>
  <si>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</si>
  <si>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</si>
  <si>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</si>
  <si>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</si>
  <si>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</si>
  <si>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</si>
  <si>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</si>
  <si>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</si>
  <si>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</si>
  <si>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</si>
  <si>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</si>
  <si>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</si>
  <si>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</si>
  <si>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</si>
  <si>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</si>
  <si>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</si>
  <si>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</si>
  <si>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</si>
  <si>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</si>
  <si>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</si>
  <si>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</si>
  <si>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</si>
  <si>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</si>
  <si>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</si>
  <si>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</si>
  <si>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</si>
  <si>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</si>
  <si>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</si>
  <si>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</si>
  <si>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</si>
  <si>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</si>
  <si>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</si>
  <si>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</si>
  <si>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</si>
  <si>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</si>
  <si>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</si>
  <si>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</si>
  <si>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</si>
  <si>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</si>
  <si>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</si>
  <si>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</si>
  <si>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</si>
  <si>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</si>
  <si>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</si>
  <si>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</si>
  <si>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</si>
  <si>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</si>
  <si>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</si>
  <si>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</si>
  <si>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</si>
  <si>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</si>
  <si>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</si>
  <si>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</si>
  <si>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</si>
  <si>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</si>
  <si>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</si>
  <si>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</si>
  <si>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</si>
  <si>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</si>
  <si>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</si>
  <si>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</si>
  <si>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</si>
  <si>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</si>
  <si>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</si>
  <si>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</si>
  <si>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</si>
  <si>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</si>
  <si>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</si>
  <si>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</si>
  <si>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</si>
  <si>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</si>
  <si>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</si>
  <si>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</si>
  <si>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</si>
  <si>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</si>
  <si>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</si>
  <si>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</si>
  <si>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</si>
  <si>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</si>
  <si>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</si>
  <si>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</si>
  <si>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</si>
  <si>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</si>
  <si>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</si>
  <si>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</si>
  <si>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</si>
  <si>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</si>
  <si>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</si>
  <si>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</si>
  <si>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</si>
  <si>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</si>
  <si>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</si>
  <si>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</si>
  <si>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</si>
  <si>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</si>
  <si>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</si>
  <si>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</si>
  <si>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</si>
  <si>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</si>
  <si>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</si>
  <si>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</si>
  <si>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</si>
  <si>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</si>
  <si>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</si>
  <si>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</si>
  <si>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</si>
  <si>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</si>
  <si>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</si>
  <si>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</si>
  <si>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</si>
  <si>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</si>
  <si>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</si>
  <si>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</si>
  <si>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</si>
  <si>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</si>
  <si>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</si>
  <si>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</si>
  <si>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</si>
  <si>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</si>
  <si>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</si>
  <si>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</si>
  <si>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</si>
  <si>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</si>
  <si>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</si>
  <si>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</si>
  <si>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</si>
  <si>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</si>
  <si>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</si>
  <si>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</si>
  <si>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</si>
  <si>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</si>
  <si>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</si>
  <si>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</si>
  <si>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</si>
  <si>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</si>
  <si>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</si>
  <si>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</si>
  <si>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</si>
  <si>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</si>
  <si>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</si>
  <si>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</si>
  <si>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</si>
  <si>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</si>
  <si>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</si>
  <si>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</si>
  <si>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</si>
  <si>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</si>
  <si>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</si>
  <si>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</si>
  <si>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</si>
  <si>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</si>
  <si>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</si>
  <si>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</si>
  <si>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</si>
  <si>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</si>
  <si>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</si>
  <si>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</si>
  <si>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</si>
  <si>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</si>
  <si>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</si>
  <si>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</si>
  <si>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</si>
  <si>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</si>
  <si>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</si>
  <si>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</si>
  <si>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</si>
  <si>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</si>
  <si>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</si>
  <si>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</si>
  <si>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</si>
  <si>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</si>
  <si>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</si>
  <si>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</si>
  <si>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</si>
  <si>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</si>
  <si>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</si>
  <si>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</si>
  <si>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</si>
  <si>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</si>
  <si>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</si>
  <si>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</si>
  <si>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</si>
  <si>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</si>
  <si>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</si>
  <si>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</si>
  <si>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</si>
  <si>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</si>
  <si>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</si>
  <si>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</si>
  <si>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</si>
  <si>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</si>
  <si>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</si>
  <si>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</si>
  <si>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</si>
  <si>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</si>
  <si>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</si>
  <si>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</si>
  <si>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</si>
  <si>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</si>
  <si>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</si>
  <si>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</si>
  <si>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</si>
  <si>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</si>
  <si>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</si>
  <si>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</si>
  <si>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</si>
  <si>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</si>
  <si>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</si>
  <si>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</si>
  <si>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</si>
  <si>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</si>
  <si>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</si>
  <si>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</si>
  <si>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</si>
  <si>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</si>
  <si>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</si>
  <si>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</si>
  <si>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</si>
  <si>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</si>
  <si>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</si>
  <si>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</si>
  <si>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</si>
  <si>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</si>
  <si>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</si>
  <si>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</si>
  <si>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</si>
  <si>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</si>
  <si>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</si>
  <si>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</si>
  <si>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</si>
  <si>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</si>
  <si>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</si>
  <si>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</si>
  <si>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</si>
  <si>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</si>
  <si>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</si>
  <si>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</si>
  <si>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</si>
  <si>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</si>
  <si>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</si>
  <si>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</si>
  <si>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</si>
  <si>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</si>
  <si>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</si>
  <si>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</si>
  <si>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</si>
  <si>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</si>
  <si>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</si>
  <si>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</si>
  <si>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</si>
  <si>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</si>
  <si>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</si>
  <si>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</si>
  <si>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</si>
  <si>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</si>
  <si>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</si>
  <si>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</si>
  <si>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</si>
  <si>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</si>
  <si>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</si>
  <si>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</si>
  <si>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</si>
  <si>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</si>
  <si>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</si>
  <si>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</si>
  <si>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</si>
  <si>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</si>
  <si>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</si>
  <si>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</si>
  <si>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</si>
  <si>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</si>
  <si>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</si>
  <si>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</si>
  <si>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</si>
  <si>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</si>
  <si>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</si>
  <si>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</si>
  <si>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</si>
  <si>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</si>
  <si>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</si>
  <si>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</si>
  <si>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</si>
  <si>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</si>
  <si>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</si>
  <si>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</si>
  <si>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</si>
  <si>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</si>
  <si>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</si>
  <si>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</si>
  <si>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</si>
  <si>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</si>
  <si>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</si>
  <si>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</si>
  <si>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</si>
  <si>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</si>
  <si>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</si>
  <si>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</si>
  <si>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</si>
  <si>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</si>
  <si>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</si>
  <si>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</si>
  <si>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</si>
  <si>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</si>
  <si>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</si>
  <si>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</si>
  <si>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</si>
  <si>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</si>
  <si>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</si>
  <si>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</si>
  <si>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</si>
  <si>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</si>
  <si>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</si>
  <si>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</si>
  <si>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</si>
  <si>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</si>
  <si>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</si>
  <si>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</si>
  <si>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</si>
  <si>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</si>
  <si>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</si>
  <si>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</si>
  <si>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</si>
  <si>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</si>
  <si>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</si>
  <si>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</si>
  <si>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</si>
  <si>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</si>
  <si>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</si>
  <si>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</si>
  <si>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</si>
  <si>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</si>
  <si>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</si>
  <si>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</si>
  <si>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</si>
  <si>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</si>
  <si>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</si>
  <si>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</si>
  <si>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</si>
  <si>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</si>
  <si>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</si>
  <si>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</si>
  <si>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</si>
  <si>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</si>
  <si>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</si>
  <si>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</si>
  <si>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</si>
  <si>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</si>
  <si>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</si>
  <si>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</si>
  <si>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</si>
  <si>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</si>
  <si>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</si>
  <si>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</si>
  <si>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</si>
  <si>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</si>
  <si>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</si>
  <si>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</si>
  <si>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</si>
  <si>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</si>
  <si>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</si>
  <si>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</si>
  <si>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</si>
  <si>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</si>
  <si>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</si>
  <si>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</si>
  <si>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</si>
  <si>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</si>
  <si>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</si>
  <si>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</si>
  <si>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</si>
  <si>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</si>
  <si>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</si>
  <si>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</si>
  <si>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</si>
  <si>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</si>
  <si>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</si>
  <si>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</si>
  <si>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</si>
  <si>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</si>
  <si>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</si>
  <si>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</si>
  <si>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</si>
  <si>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</si>
  <si>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</si>
  <si>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</si>
  <si>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</si>
  <si>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</si>
  <si>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</si>
  <si>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</si>
  <si>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</si>
  <si>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</si>
  <si>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</si>
  <si>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</si>
  <si>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</si>
  <si>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</si>
  <si>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</si>
  <si>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</si>
  <si>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</si>
  <si>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</si>
  <si>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</si>
  <si>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</si>
  <si>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</si>
  <si>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</si>
  <si>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</si>
  <si>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</si>
  <si>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</si>
  <si>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</si>
  <si>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</si>
  <si>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</si>
  <si>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</si>
  <si>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</si>
  <si>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</si>
  <si>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</si>
  <si>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</si>
  <si>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</si>
  <si>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</si>
  <si>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</si>
  <si>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</si>
  <si>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</si>
  <si>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</si>
  <si>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</si>
  <si>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</si>
  <si>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</si>
  <si>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</si>
  <si>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</si>
  <si>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</si>
  <si>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</si>
  <si>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</si>
  <si>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</si>
  <si>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</si>
  <si>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</si>
  <si>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</si>
  <si>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</si>
  <si>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</si>
  <si>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</si>
  <si>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</si>
  <si>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</si>
  <si>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</si>
  <si>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</si>
  <si>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</si>
  <si>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</si>
  <si>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</si>
  <si>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</si>
  <si>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</si>
  <si>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</si>
  <si>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</si>
  <si>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</si>
  <si>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</si>
  <si>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</si>
  <si>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</si>
  <si>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</si>
  <si>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</si>
  <si>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</si>
  <si>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</si>
  <si>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</si>
  <si>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</si>
  <si>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</si>
  <si>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</si>
  <si>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</si>
  <si>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</si>
  <si>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</si>
  <si>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</si>
  <si>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</si>
  <si>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</si>
  <si>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</si>
  <si>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</si>
  <si>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</si>
  <si>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</si>
  <si>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</si>
  <si>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</si>
  <si>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</si>
  <si>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</si>
  <si>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</si>
  <si>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</si>
  <si>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</si>
  <si>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</si>
  <si>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</si>
  <si>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</si>
  <si>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</si>
  <si>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</si>
  <si>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</si>
  <si>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</si>
  <si>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</si>
  <si>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</si>
  <si>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</si>
  <si>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</si>
  <si>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</si>
  <si>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</si>
  <si>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</si>
  <si>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</si>
  <si>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</si>
  <si>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</si>
  <si>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</si>
  <si>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</si>
  <si>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</si>
  <si>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</si>
  <si>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</si>
  <si>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</si>
  <si>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</si>
  <si>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</si>
  <si>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</si>
  <si>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</si>
  <si>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</si>
  <si>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</si>
  <si>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</si>
  <si>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</si>
  <si>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</si>
  <si>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</si>
  <si>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</si>
  <si>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</si>
  <si>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</si>
  <si>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</si>
  <si>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</si>
  <si>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</si>
  <si>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</si>
  <si>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</si>
  <si>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</si>
  <si>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</si>
  <si>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</si>
  <si>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</si>
  <si>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</si>
  <si>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</si>
  <si>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</si>
  <si>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</si>
  <si>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</si>
  <si>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</si>
  <si>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</si>
  <si>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</si>
  <si>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</si>
  <si>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</si>
  <si>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</si>
  <si>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</si>
  <si>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</si>
  <si>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</si>
  <si>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</si>
  <si>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</si>
  <si>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</si>
  <si>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</si>
  <si>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</si>
  <si>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</si>
  <si>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</si>
  <si>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</si>
  <si>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</si>
  <si>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</si>
  <si>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</si>
  <si>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</si>
  <si>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</si>
  <si>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</si>
  <si>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</si>
  <si>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</si>
  <si>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</si>
  <si>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</si>
  <si>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</si>
  <si>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</si>
  <si>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</si>
  <si>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</si>
  <si>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</si>
  <si>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</si>
  <si>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</si>
  <si>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</si>
  <si>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</si>
  <si>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</si>
  <si>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</si>
  <si>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</si>
  <si>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</si>
  <si>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</si>
  <si>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</si>
  <si>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</si>
  <si>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</si>
  <si>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</si>
  <si>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</si>
  <si>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</si>
  <si>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</si>
  <si>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</si>
  <si>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</si>
  <si>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</si>
  <si>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</si>
  <si>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</si>
  <si>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</si>
  <si>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</si>
  <si>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</si>
  <si>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</si>
  <si>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</si>
  <si>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</si>
  <si>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</si>
  <si>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</si>
  <si>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</si>
  <si>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</si>
  <si>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</si>
  <si>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</si>
  <si>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</si>
  <si>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</si>
  <si>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</si>
  <si>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</si>
  <si>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</si>
  <si>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</si>
  <si>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</si>
  <si>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</si>
  <si>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</si>
  <si>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</si>
  <si>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</si>
  <si>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</si>
  <si>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</si>
  <si>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</si>
  <si>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</si>
  <si>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</si>
  <si>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</si>
  <si>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</si>
  <si>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</si>
  <si>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</si>
  <si>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</si>
  <si>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</si>
  <si>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</si>
  <si>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</si>
  <si>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</si>
  <si>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</si>
  <si>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</si>
  <si>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</si>
  <si>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</si>
  <si>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</si>
  <si>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</si>
  <si>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</si>
  <si>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</si>
  <si>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</si>
  <si>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</si>
  <si>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</si>
  <si>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</si>
  <si>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</si>
  <si>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</si>
  <si>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</si>
  <si>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</si>
  <si>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</si>
  <si>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</si>
  <si>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</si>
  <si>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</si>
  <si>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</si>
  <si>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</si>
  <si>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</si>
  <si>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</si>
  <si>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</si>
  <si>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</si>
  <si>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</si>
  <si>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</si>
  <si>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</si>
  <si>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</si>
  <si>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</si>
  <si>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</si>
  <si>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</si>
  <si>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</si>
  <si>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</si>
  <si>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</si>
  <si>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</si>
  <si>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</si>
  <si>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</si>
  <si>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</si>
  <si>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</si>
  <si>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</si>
  <si>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</si>
  <si>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</si>
  <si>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</si>
  <si>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</si>
  <si>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</si>
  <si>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</si>
  <si>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</si>
  <si>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</si>
  <si>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</si>
  <si>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</si>
  <si>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</si>
  <si>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</si>
  <si>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</si>
  <si>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</si>
  <si>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</si>
  <si>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</si>
  <si>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</si>
  <si>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</si>
  <si>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</si>
  <si>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</si>
  <si>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</si>
  <si>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</si>
  <si>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</si>
  <si>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</si>
  <si>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</si>
  <si>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</si>
  <si>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</si>
  <si>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</si>
  <si>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</si>
  <si>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</si>
  <si>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</si>
  <si>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</si>
  <si>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</si>
  <si>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</si>
  <si>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</si>
  <si>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</si>
  <si>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</si>
  <si>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</si>
  <si>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</si>
  <si>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</si>
  <si>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</si>
  <si>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</si>
  <si>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</si>
  <si>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</si>
  <si>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</si>
  <si>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</si>
  <si>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</si>
  <si>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</si>
  <si>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</si>
  <si>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</si>
  <si>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</si>
  <si>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</si>
  <si>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</si>
  <si>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</si>
  <si>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</si>
  <si>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</si>
  <si>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</si>
  <si>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</si>
  <si>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</si>
  <si>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</si>
  <si>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</si>
  <si>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</si>
  <si>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</si>
  <si>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</si>
  <si>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</si>
  <si>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</si>
  <si>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</si>
  <si>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</si>
  <si>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</si>
  <si>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</si>
  <si>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</si>
  <si>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</si>
  <si>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</si>
  <si>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</si>
  <si>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</si>
  <si>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</si>
  <si>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</si>
  <si>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</si>
  <si>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</si>
  <si>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</si>
  <si>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</si>
  <si>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</si>
  <si>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</si>
  <si>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</si>
  <si>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</si>
  <si>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</si>
  <si>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</si>
  <si>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</si>
  <si>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</si>
  <si>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</si>
  <si>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</si>
  <si>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</si>
  <si>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</si>
  <si>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</si>
  <si>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</si>
  <si>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</si>
  <si>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</si>
  <si>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</si>
  <si>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</si>
  <si>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</si>
  <si>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</si>
  <si>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</si>
  <si>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</si>
  <si>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</si>
  <si>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</si>
  <si>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</si>
  <si>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</si>
  <si>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</si>
  <si>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</si>
  <si>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</si>
  <si>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</si>
  <si>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</si>
  <si>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</si>
  <si>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</si>
  <si>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</si>
  <si>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</si>
  <si>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</si>
  <si>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</si>
  <si>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</si>
  <si>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</si>
  <si>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</si>
  <si>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</si>
  <si>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</si>
  <si>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</si>
  <si>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</si>
  <si>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</si>
  <si>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</si>
  <si>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</si>
  <si>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</si>
  <si>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</si>
  <si>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</si>
  <si>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</si>
  <si>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</si>
  <si>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</si>
  <si>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</si>
  <si>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</si>
  <si>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</si>
  <si>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</si>
  <si>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</si>
  <si>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</si>
  <si>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</si>
  <si>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</si>
  <si>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</si>
  <si>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</si>
  <si>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</si>
  <si>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</si>
  <si>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</si>
  <si>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</si>
  <si>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</si>
  <si>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</si>
  <si>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</si>
  <si>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</si>
  <si>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</si>
  <si>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</si>
  <si>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</si>
  <si>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</si>
  <si>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</si>
  <si>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</si>
  <si>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</si>
  <si>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</si>
  <si>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</si>
  <si>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</si>
  <si>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</si>
  <si>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</si>
  <si>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</si>
  <si>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</si>
  <si>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</si>
  <si>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</si>
  <si>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</si>
  <si>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</si>
  <si>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</si>
  <si>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</si>
  <si>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</si>
  <si>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</si>
  <si>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</si>
  <si>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</si>
  <si>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</si>
  <si>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</si>
  <si>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</si>
  <si>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</si>
  <si>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</si>
  <si>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</si>
  <si>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</si>
  <si>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</si>
  <si>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</si>
  <si>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</si>
  <si>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</si>
  <si>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</si>
  <si>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</si>
  <si>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</si>
  <si>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</si>
  <si>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</si>
  <si>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</si>
  <si>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</si>
  <si>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</si>
  <si>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</si>
  <si>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</si>
  <si>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</si>
  <si>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</si>
  <si>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</si>
  <si>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</si>
  <si>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</si>
  <si>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</si>
  <si>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</si>
  <si>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</si>
  <si>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</si>
  <si>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</si>
  <si>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</si>
  <si>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</si>
  <si>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</si>
  <si>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</si>
  <si>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</si>
  <si>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</si>
  <si>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</si>
  <si>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</si>
  <si>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</si>
  <si>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</si>
  <si>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</si>
  <si>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</si>
  <si>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</si>
  <si>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</si>
  <si>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</si>
  <si>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</si>
  <si>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</si>
  <si>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</si>
  <si>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</si>
  <si>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</si>
  <si>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</si>
  <si>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</si>
  <si>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</si>
  <si>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</si>
  <si>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</si>
  <si>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</si>
  <si>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</si>
  <si>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</si>
  <si>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</si>
  <si>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</si>
  <si>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</si>
  <si>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</si>
  <si>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</si>
  <si>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</si>
  <si>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</si>
  <si>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</si>
  <si>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</si>
  <si>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</si>
  <si>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</si>
  <si>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</si>
  <si>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</si>
  <si>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</si>
  <si>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</si>
  <si>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</si>
  <si>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</si>
  <si>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</si>
  <si>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</si>
  <si>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</si>
  <si>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</si>
  <si>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</si>
  <si>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</si>
  <si>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</si>
  <si>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</si>
  <si>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</si>
  <si>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</si>
  <si>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</si>
  <si>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</si>
  <si>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</si>
  <si>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</si>
  <si>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</si>
  <si>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</si>
  <si>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</si>
  <si>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</si>
  <si>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</si>
  <si>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</si>
  <si>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</si>
  <si>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</si>
  <si>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</si>
  <si>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</si>
  <si>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</si>
  <si>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</si>
  <si>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</si>
  <si>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</si>
  <si>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</si>
  <si>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</si>
  <si>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</si>
  <si>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</si>
  <si>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</si>
  <si>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</si>
  <si>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</si>
  <si>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</si>
  <si>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</si>
  <si>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</si>
  <si>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</si>
  <si>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</si>
  <si>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</si>
  <si>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</si>
  <si>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</si>
  <si>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</si>
  <si>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</si>
  <si>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</si>
  <si>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</si>
  <si>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</si>
  <si>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</si>
  <si>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</si>
  <si>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</si>
  <si>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</si>
  <si>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</si>
  <si>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</si>
  <si>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</si>
  <si>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</si>
  <si>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</si>
  <si>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</si>
  <si>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</si>
  <si>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</si>
  <si>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</si>
  <si>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</si>
  <si>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</si>
  <si>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</si>
  <si>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</si>
  <si>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</si>
  <si>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</si>
  <si>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</si>
  <si>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</si>
  <si>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</si>
  <si>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</si>
  <si>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</si>
  <si>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</si>
  <si>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</si>
  <si>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</si>
  <si>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</si>
  <si>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</si>
  <si>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</si>
  <si>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</si>
  <si>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</si>
  <si>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</si>
  <si>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</si>
  <si>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</si>
  <si>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</si>
  <si>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</si>
  <si>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</si>
  <si>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</si>
  <si>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</si>
  <si>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</si>
  <si>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</si>
  <si>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</si>
  <si>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</si>
  <si>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</si>
  <si>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</si>
  <si>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</si>
  <si>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</si>
  <si>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</si>
  <si>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</si>
  <si>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</si>
  <si>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</si>
  <si>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</si>
  <si>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</si>
  <si>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</si>
  <si>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</si>
  <si>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</si>
  <si>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</si>
  <si>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</si>
  <si>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</si>
  <si>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</si>
  <si>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</si>
  <si>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</si>
  <si>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</si>
  <si>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</si>
  <si>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</si>
  <si>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</si>
  <si>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</si>
  <si>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</si>
  <si>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</si>
  <si>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</si>
  <si>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</si>
  <si>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</si>
  <si>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</si>
  <si>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</si>
  <si>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</si>
  <si>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</si>
  <si>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</si>
  <si>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</si>
  <si>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</si>
  <si>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</si>
  <si>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</si>
  <si>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</si>
  <si>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</si>
  <si>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</si>
  <si>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</si>
  <si>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</si>
  <si>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</si>
  <si>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</si>
  <si>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</si>
  <si>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</si>
  <si>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</si>
  <si>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</si>
  <si>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</si>
  <si>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</si>
  <si>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</si>
  <si>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</si>
  <si>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</si>
  <si>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</si>
  <si>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</si>
  <si>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</si>
  <si>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</si>
  <si>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</si>
  <si>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</si>
  <si>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</si>
  <si>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</si>
  <si>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</si>
  <si>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</si>
  <si>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</si>
  <si>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</si>
  <si>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</si>
  <si>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</si>
  <si>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</si>
  <si>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</si>
  <si>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</si>
  <si>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</si>
  <si>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</si>
  <si>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</si>
  <si>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</si>
  <si>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</si>
  <si>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</si>
  <si>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</si>
  <si>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</si>
  <si>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</si>
  <si>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</si>
  <si>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</si>
  <si>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</si>
  <si>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</si>
  <si>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</si>
  <si>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</si>
  <si>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</si>
  <si>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</si>
  <si>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</si>
  <si>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</si>
  <si>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</si>
  <si>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</si>
  <si>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</si>
  <si>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</si>
  <si>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</si>
  <si>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</si>
  <si>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</si>
  <si>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</si>
  <si>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</si>
  <si>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</si>
  <si>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</si>
  <si>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</si>
  <si>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</si>
  <si>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</si>
  <si>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</si>
  <si>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</si>
  <si>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</si>
  <si>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</si>
  <si>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</si>
  <si>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</si>
  <si>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</si>
  <si>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</si>
  <si>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</si>
  <si>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</si>
  <si>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</si>
  <si>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</si>
  <si>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</si>
  <si>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</si>
  <si>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</si>
  <si>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</si>
  <si>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</si>
  <si>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</si>
  <si>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</si>
  <si>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</si>
  <si>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</si>
  <si>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</si>
  <si>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</si>
  <si>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</si>
  <si>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</si>
  <si>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</si>
  <si>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</si>
  <si>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</si>
  <si>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</si>
  <si>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</si>
  <si>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</si>
  <si>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</si>
  <si>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</si>
  <si>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</si>
  <si>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</si>
  <si>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</si>
  <si>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</si>
  <si>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</si>
  <si>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</si>
  <si>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</si>
  <si>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</si>
  <si>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</si>
  <si>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</si>
  <si>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</si>
  <si>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</si>
  <si>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</si>
  <si>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</si>
  <si>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</si>
  <si>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</si>
  <si>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</si>
  <si>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</si>
  <si>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</si>
  <si>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</si>
  <si>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</si>
  <si>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</si>
  <si>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</si>
  <si>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</si>
  <si>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</si>
  <si>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</si>
  <si>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</si>
  <si>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</si>
  <si>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</si>
  <si>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</si>
  <si>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</si>
  <si>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</si>
  <si>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</si>
  <si>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</si>
  <si>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</si>
  <si>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</si>
  <si>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</si>
  <si>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</si>
  <si>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</si>
  <si>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</si>
  <si>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</si>
  <si>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</si>
  <si>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</si>
  <si>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</si>
  <si>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</si>
  <si>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</si>
  <si>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</si>
  <si>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</si>
  <si>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</si>
  <si>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</si>
  <si>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</si>
  <si>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</si>
  <si>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</si>
  <si>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</si>
  <si>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</si>
  <si>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</si>
  <si>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</si>
  <si>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</si>
  <si>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</si>
  <si>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</si>
  <si>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</si>
  <si>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</si>
  <si>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</si>
  <si>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</si>
  <si>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</si>
  <si>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</si>
  <si>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</si>
  <si>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</si>
  <si>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</si>
  <si>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</si>
  <si>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</si>
  <si>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</si>
  <si>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</si>
  <si>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</si>
  <si>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</si>
  <si>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</si>
  <si>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</si>
  <si>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</si>
  <si>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</si>
  <si>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</si>
  <si>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</si>
  <si>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</si>
  <si>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</si>
  <si>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</si>
  <si>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</si>
  <si>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</si>
  <si>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</si>
  <si>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</si>
  <si>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</si>
  <si>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</si>
  <si>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</si>
  <si>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</si>
  <si>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</si>
  <si>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</si>
  <si>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</si>
  <si>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</si>
  <si>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</si>
  <si>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</si>
  <si>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</si>
  <si>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</si>
  <si>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</si>
  <si>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</si>
  <si>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</si>
  <si>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</si>
  <si>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</si>
  <si>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</si>
  <si>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</si>
  <si>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</si>
  <si>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</si>
  <si>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</si>
  <si>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</si>
  <si>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</si>
  <si>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</si>
  <si>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</si>
  <si>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</si>
  <si>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</si>
  <si>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</si>
  <si>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</si>
  <si>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</si>
  <si>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</si>
  <si>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</si>
  <si>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</si>
  <si>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</si>
  <si>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</si>
  <si>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</si>
  <si>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</si>
  <si>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</si>
  <si>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</si>
  <si>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</si>
  <si>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</si>
  <si>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</si>
  <si>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</si>
  <si>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</si>
  <si>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</si>
  <si>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</si>
  <si>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</si>
  <si>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</si>
  <si>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</si>
  <si>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</si>
  <si>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</si>
  <si>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</si>
  <si>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</si>
  <si>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</si>
  <si>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</si>
  <si>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</si>
  <si>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</si>
  <si>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</si>
  <si>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</si>
  <si>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</si>
  <si>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</si>
  <si>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</si>
  <si>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</si>
  <si>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</si>
  <si>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</si>
  <si>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</si>
  <si>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</si>
  <si>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</si>
  <si>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</si>
  <si>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</si>
  <si>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</si>
  <si>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</si>
  <si>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</si>
  <si>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</si>
  <si>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</si>
  <si>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</si>
  <si>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</si>
  <si>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</si>
  <si>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</si>
  <si>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</si>
  <si>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</si>
  <si>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</si>
  <si>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</si>
  <si>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</si>
  <si>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</si>
  <si>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</si>
  <si>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</si>
  <si>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</si>
  <si>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</si>
  <si>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</si>
  <si>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</si>
  <si>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</si>
  <si>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</si>
  <si>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</si>
  <si>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</si>
  <si>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</si>
  <si>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</si>
  <si>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</si>
  <si>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</si>
  <si>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</si>
  <si>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</si>
  <si>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</si>
  <si>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</si>
  <si>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</si>
  <si>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</si>
  <si>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</si>
  <si>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</si>
  <si>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</si>
  <si>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</si>
  <si>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</si>
  <si>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</si>
  <si>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</si>
  <si>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</si>
  <si>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</si>
  <si>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</si>
  <si>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</si>
  <si>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</si>
  <si>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</si>
  <si>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</si>
  <si>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</si>
  <si>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</si>
  <si>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</si>
  <si>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</si>
  <si>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</si>
  <si>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</si>
  <si>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</si>
  <si>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</si>
  <si>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</si>
  <si>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</si>
  <si>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</si>
  <si>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</si>
  <si>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</si>
  <si>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</si>
  <si>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</si>
  <si>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</si>
  <si>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</si>
  <si>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</si>
  <si>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</si>
  <si>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</si>
  <si>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</si>
  <si>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</si>
  <si>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</si>
  <si>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</si>
  <si>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</si>
  <si>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</si>
  <si>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</si>
  <si>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</si>
  <si>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</si>
  <si>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</si>
  <si>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</si>
  <si>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</si>
  <si>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</si>
  <si>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</si>
  <si>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</si>
  <si>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</si>
  <si>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</si>
  <si>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</si>
  <si>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</si>
  <si>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</si>
  <si>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</si>
  <si>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</si>
  <si>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</si>
  <si>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</si>
  <si>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</si>
  <si>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</si>
  <si>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</si>
  <si>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</si>
  <si>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</si>
  <si>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</si>
  <si>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</si>
  <si>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</si>
  <si>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</si>
  <si>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</si>
  <si>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</si>
  <si>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</si>
  <si>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</si>
  <si>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</si>
  <si>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</si>
  <si>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</si>
  <si>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</si>
  <si>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</si>
  <si>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</si>
  <si>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</si>
  <si>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</si>
  <si>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</si>
  <si>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</si>
  <si>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</si>
  <si>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</si>
  <si>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</si>
  <si>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</si>
  <si>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</si>
  <si>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</si>
  <si>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</si>
  <si>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</si>
  <si>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</si>
  <si>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</si>
  <si>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</si>
  <si>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</si>
  <si>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</si>
  <si>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</si>
  <si>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</si>
  <si>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</si>
  <si>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</si>
  <si>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</si>
  <si>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</si>
  <si>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</si>
  <si>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</si>
  <si>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</si>
  <si>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</si>
  <si>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</si>
  <si>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</si>
  <si>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</si>
  <si>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</si>
  <si>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</si>
  <si>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</si>
  <si>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</si>
  <si>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</si>
  <si>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</si>
  <si>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</si>
  <si>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</si>
  <si>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</si>
  <si>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</si>
  <si>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</si>
  <si>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</si>
  <si>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</si>
  <si>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</si>
  <si>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</si>
  <si>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</si>
  <si>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</si>
  <si>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</si>
  <si>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</si>
  <si>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</si>
  <si>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</si>
  <si>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</si>
  <si>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</si>
  <si>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</si>
  <si>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</si>
  <si>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</si>
  <si>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</si>
  <si>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</si>
  <si>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</si>
  <si>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</si>
  <si>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</si>
  <si>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</si>
  <si>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</si>
  <si>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</si>
  <si>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</si>
  <si>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</si>
  <si>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</si>
  <si>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</si>
  <si>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</si>
  <si>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</si>
  <si>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</si>
  <si>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</si>
  <si>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</si>
  <si>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</si>
  <si>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</si>
  <si>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</si>
  <si>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</si>
  <si>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</si>
  <si>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</si>
  <si>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</si>
  <si>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</si>
  <si>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</si>
  <si>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</si>
  <si>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</si>
  <si>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</si>
  <si>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</si>
  <si>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</si>
  <si>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</si>
  <si>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</si>
  <si>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</si>
  <si>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</si>
  <si>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</si>
  <si>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</si>
  <si>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</si>
  <si>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</si>
  <si>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</si>
  <si>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</si>
  <si>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</si>
  <si>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</si>
  <si>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</si>
  <si>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</si>
  <si>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</si>
  <si>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</si>
  <si>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</si>
  <si>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</si>
  <si>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</si>
  <si>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</si>
  <si>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</si>
  <si>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</si>
  <si>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</si>
  <si>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</si>
  <si>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</si>
  <si>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</si>
  <si>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</si>
  <si>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</si>
  <si>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</si>
  <si>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</si>
  <si>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</si>
  <si>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</si>
  <si>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</si>
  <si>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</si>
  <si>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</si>
  <si>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</si>
  <si>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</si>
  <si>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</si>
  <si>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</si>
  <si>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</si>
  <si>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</si>
  <si>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</si>
  <si>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</si>
  <si>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</si>
  <si>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</si>
  <si>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</si>
  <si>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</si>
  <si>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</si>
  <si>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</si>
  <si>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</si>
  <si>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</si>
  <si>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</si>
  <si>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</si>
  <si>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</si>
  <si>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</si>
  <si>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</si>
  <si>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</si>
  <si>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</si>
  <si>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</si>
  <si>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</si>
  <si>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</si>
  <si>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</si>
  <si>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</si>
  <si>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</si>
  <si>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</si>
  <si>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</si>
  <si>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</si>
  <si>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</si>
  <si>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</si>
  <si>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</si>
  <si>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</si>
  <si>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</si>
  <si>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</si>
  <si>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</si>
  <si>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</si>
  <si>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</si>
  <si>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</si>
  <si>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</si>
  <si>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</si>
  <si>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</si>
  <si>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</si>
  <si>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</si>
  <si>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</si>
  <si>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</si>
  <si>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</si>
  <si>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</si>
  <si>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</si>
  <si>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</si>
  <si>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</si>
  <si>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</si>
  <si>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</si>
  <si>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</si>
  <si>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</si>
  <si>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</si>
  <si>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</si>
  <si>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</si>
  <si>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</si>
  <si>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</si>
  <si>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</si>
  <si>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</si>
  <si>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</si>
  <si>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</si>
  <si>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</si>
  <si>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</si>
  <si>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</si>
  <si>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</si>
  <si>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</si>
  <si>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</si>
  <si>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</si>
  <si>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</si>
  <si>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</si>
  <si>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</si>
  <si>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</si>
  <si>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</si>
  <si>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</si>
  <si>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</si>
  <si>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</si>
  <si>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</si>
  <si>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</si>
  <si>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</si>
  <si>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</si>
  <si>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</si>
  <si>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</si>
  <si>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</si>
  <si>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</si>
  <si>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</si>
  <si>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</si>
  <si>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</si>
  <si>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</si>
  <si>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</si>
  <si>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</si>
  <si>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</si>
  <si>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</si>
  <si>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</si>
  <si>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</si>
  <si>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</si>
  <si>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</si>
  <si>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</si>
  <si>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</si>
  <si>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</si>
  <si>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</si>
  <si>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</si>
  <si>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</si>
  <si>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</si>
  <si>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</si>
  <si>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</si>
  <si>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</si>
  <si>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</si>
  <si>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</si>
  <si>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</si>
  <si>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</si>
  <si>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</si>
  <si>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</si>
  <si>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</si>
  <si>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</si>
  <si>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</si>
  <si>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</si>
  <si>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</si>
  <si>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</si>
  <si>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</si>
  <si>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</si>
  <si>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</si>
  <si>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</si>
  <si>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</si>
  <si>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</si>
  <si>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</si>
  <si>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</si>
  <si>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</si>
  <si>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</si>
  <si>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</si>
  <si>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</si>
  <si>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</si>
  <si>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</si>
  <si>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</si>
  <si>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</si>
  <si>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</si>
  <si>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</si>
  <si>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</si>
  <si>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</si>
  <si>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</si>
  <si>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</si>
  <si>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</si>
  <si>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</si>
  <si>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</si>
  <si>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</si>
  <si>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</si>
  <si>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</si>
  <si>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</si>
  <si>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</si>
  <si>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</si>
  <si>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</si>
  <si>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</si>
  <si>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</si>
  <si>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</si>
  <si>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</si>
  <si>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</si>
  <si>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</si>
  <si>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</si>
  <si>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</si>
  <si>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</si>
  <si>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</si>
  <si>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</si>
  <si>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</si>
  <si>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</si>
  <si>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</si>
  <si>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</si>
  <si>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</si>
  <si>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</si>
  <si>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</si>
  <si>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</si>
  <si>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</si>
  <si>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</si>
  <si>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</si>
  <si>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</si>
  <si>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</si>
  <si>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</si>
  <si>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</si>
  <si>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</si>
  <si>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</si>
  <si>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</si>
  <si>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</si>
  <si>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</si>
  <si>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</si>
  <si>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</si>
  <si>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</si>
  <si>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</si>
  <si>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</si>
  <si>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</si>
  <si>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</si>
  <si>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</si>
  <si>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</si>
  <si>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</si>
  <si>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</si>
  <si>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</si>
  <si>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</si>
  <si>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</si>
  <si>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</si>
  <si>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</si>
  <si>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</si>
  <si>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</si>
  <si>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</si>
  <si>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</si>
  <si>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</si>
  <si>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</si>
  <si>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</si>
  <si>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</si>
  <si>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</si>
  <si>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</si>
  <si>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</si>
  <si>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</si>
  <si>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</si>
  <si>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</si>
  <si>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</si>
  <si>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</si>
  <si>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</si>
  <si>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</si>
  <si>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</si>
  <si>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</si>
  <si>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</si>
  <si>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</si>
  <si>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</si>
  <si>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</si>
  <si>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</si>
  <si>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</si>
  <si>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</si>
  <si>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</si>
  <si>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</si>
  <si>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</si>
  <si>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</si>
  <si>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</si>
  <si>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</si>
  <si>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</si>
  <si>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</si>
  <si>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</si>
  <si>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</si>
  <si>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</si>
  <si>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</si>
  <si>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</si>
  <si>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</si>
  <si>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</si>
  <si>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</si>
  <si>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</si>
  <si>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</si>
  <si>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</si>
  <si>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</si>
  <si>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</si>
  <si>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</si>
  <si>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</si>
  <si>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</si>
  <si>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</si>
  <si>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</si>
  <si>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</si>
  <si>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</si>
  <si>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</si>
  <si>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</si>
  <si>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</si>
  <si>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</si>
  <si>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</si>
  <si>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</si>
  <si>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</si>
  <si>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</si>
  <si>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</si>
  <si>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</si>
  <si>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</si>
  <si>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</si>
  <si>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</si>
  <si>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</si>
  <si>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</si>
  <si>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</si>
  <si>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</si>
  <si>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</si>
  <si>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</si>
  <si>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</si>
  <si>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</si>
  <si>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</si>
  <si>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</si>
  <si>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</si>
  <si>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</si>
  <si>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</si>
  <si>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</si>
  <si>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</si>
  <si>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</si>
  <si>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</si>
  <si>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</si>
  <si>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</si>
  <si>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</si>
  <si>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</si>
  <si>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</si>
  <si>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</si>
  <si>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</si>
  <si>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</si>
  <si>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</si>
  <si>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</si>
  <si>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</si>
  <si>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</si>
  <si>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</si>
  <si>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</si>
  <si>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</si>
  <si>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</si>
  <si>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</si>
  <si>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</si>
  <si>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</si>
  <si>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</si>
  <si>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</si>
  <si>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</si>
  <si>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</si>
  <si>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</si>
  <si>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</si>
  <si>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</si>
  <si>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</si>
  <si>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</si>
  <si>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</si>
  <si>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</si>
  <si>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</si>
  <si>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</si>
  <si>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</si>
  <si>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</si>
  <si>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</si>
  <si>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</si>
  <si>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</si>
  <si>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</si>
  <si>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</si>
  <si>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</si>
  <si>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</si>
  <si>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</si>
  <si>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</si>
  <si>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</si>
  <si>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</si>
  <si>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</si>
  <si>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</si>
  <si>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</si>
  <si>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</si>
  <si>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</si>
  <si>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</si>
  <si>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</si>
  <si>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</si>
  <si>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</si>
  <si>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</si>
  <si>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</si>
  <si>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</si>
  <si>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</si>
  <si>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</si>
  <si>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</si>
  <si>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</si>
  <si>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</si>
  <si>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</si>
  <si>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</si>
  <si>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</si>
  <si>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</si>
  <si>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</si>
  <si>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</si>
  <si>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</si>
  <si>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</si>
  <si>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</si>
  <si>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</si>
  <si>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</si>
  <si>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</si>
  <si>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</si>
  <si>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</si>
  <si>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</si>
  <si>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</si>
  <si>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</si>
  <si>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</si>
  <si>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</si>
  <si>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</si>
  <si>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</si>
  <si>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</si>
  <si>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</si>
  <si>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</si>
  <si>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</si>
  <si>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</si>
  <si>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</si>
  <si>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</si>
  <si>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</si>
  <si>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</si>
  <si>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</si>
  <si>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</si>
  <si>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</si>
  <si>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</si>
  <si>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</si>
  <si>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</si>
  <si>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</si>
  <si>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</si>
  <si>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</si>
  <si>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</si>
  <si>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</si>
  <si>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</si>
  <si>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</si>
  <si>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</si>
  <si>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</si>
  <si>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</si>
  <si>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</si>
  <si>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</si>
  <si>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</si>
  <si>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</si>
  <si>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</si>
  <si>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</si>
  <si>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</si>
  <si>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</si>
  <si>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</si>
  <si>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</si>
  <si>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</si>
  <si>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</si>
  <si>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</si>
  <si>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</si>
  <si>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</si>
  <si>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</si>
  <si>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</si>
  <si>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</si>
  <si>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</si>
  <si>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</si>
  <si>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</si>
  <si>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</si>
  <si>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</si>
  <si>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</si>
  <si>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</si>
  <si>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</si>
  <si>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</si>
  <si>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</si>
  <si>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</si>
  <si>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</si>
  <si>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</si>
  <si>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</si>
  <si>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</si>
  <si>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</si>
  <si>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</si>
  <si>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</si>
  <si>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</si>
  <si>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</si>
  <si>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</si>
  <si>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</si>
  <si>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</si>
  <si>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</si>
  <si>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</si>
  <si>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</si>
  <si>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</si>
  <si>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</si>
  <si>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</si>
  <si>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</si>
  <si>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</si>
  <si>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</si>
  <si>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</si>
  <si>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</si>
  <si>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</si>
  <si>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</si>
  <si>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</si>
  <si>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</si>
  <si>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</si>
  <si>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</si>
  <si>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</si>
  <si>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</si>
  <si>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</si>
  <si>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</si>
  <si>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</si>
  <si>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</si>
  <si>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</si>
  <si>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</si>
  <si>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</si>
  <si>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</si>
  <si>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</si>
  <si>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</si>
  <si>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</si>
  <si>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</si>
  <si>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</si>
  <si>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</si>
  <si>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</si>
  <si>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</si>
  <si>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</si>
  <si>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</si>
  <si>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</si>
  <si>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</si>
  <si>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</si>
  <si>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</si>
  <si>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</si>
  <si>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</si>
  <si>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</si>
  <si>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</si>
  <si>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</si>
  <si>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</si>
  <si>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</si>
  <si>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</si>
  <si>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</si>
  <si>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</si>
  <si>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</si>
  <si>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</si>
  <si>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</si>
  <si>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</si>
  <si>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</si>
  <si>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</si>
  <si>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</si>
  <si>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</si>
  <si>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</si>
  <si>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</si>
  <si>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</si>
  <si>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</si>
  <si>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</si>
  <si>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</si>
  <si>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</si>
  <si>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</si>
  <si>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</si>
  <si>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</si>
  <si>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</si>
  <si>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</si>
  <si>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</si>
  <si>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</si>
  <si>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</si>
  <si>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</si>
  <si>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</si>
  <si>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</si>
  <si>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</si>
  <si>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</si>
  <si>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</si>
  <si>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</si>
  <si>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</si>
  <si>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</si>
  <si>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</si>
  <si>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</si>
  <si>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</si>
  <si>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</si>
  <si>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</si>
  <si>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</si>
  <si>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</si>
  <si>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</si>
  <si>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</si>
  <si>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</si>
  <si>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</si>
  <si>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</si>
  <si>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</si>
  <si>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</si>
  <si>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</si>
  <si>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</si>
  <si>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</si>
  <si>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</si>
  <si>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</si>
  <si>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</si>
  <si>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</si>
  <si>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</si>
  <si>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</si>
  <si>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</si>
  <si>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</si>
  <si>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</si>
  <si>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</si>
  <si>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</si>
  <si>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</si>
  <si>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</si>
  <si>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</si>
  <si>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</si>
  <si>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</si>
  <si>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</si>
  <si>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</si>
  <si>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</si>
  <si>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</si>
  <si>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</si>
  <si>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</si>
  <si>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</si>
  <si>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</si>
  <si>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</si>
  <si>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</si>
  <si>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</si>
  <si>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</si>
  <si>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</si>
  <si>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</si>
  <si>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</si>
  <si>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</si>
  <si>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</si>
  <si>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</si>
  <si>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</si>
  <si>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</si>
  <si>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</si>
  <si>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</si>
  <si>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</si>
  <si>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</si>
  <si>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</si>
  <si>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</si>
  <si>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</si>
  <si>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</si>
  <si>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</si>
  <si>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</si>
  <si>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</si>
  <si>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</si>
  <si>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</si>
  <si>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</si>
  <si>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</si>
  <si>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</si>
  <si>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</si>
  <si>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</si>
  <si>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</si>
  <si>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</si>
  <si>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</si>
  <si>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</si>
  <si>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</si>
  <si>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</si>
  <si>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</si>
  <si>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</si>
  <si>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</si>
  <si>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</si>
  <si>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</si>
  <si>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</si>
  <si>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</si>
  <si>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</si>
  <si>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</si>
  <si>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</si>
  <si>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</si>
  <si>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</si>
  <si>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</si>
  <si>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</si>
  <si>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</si>
  <si>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</si>
  <si>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</si>
  <si>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</si>
  <si>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</si>
  <si>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</si>
  <si>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</si>
  <si>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</si>
  <si>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</si>
  <si>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</si>
  <si>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</si>
  <si>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</si>
  <si>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</si>
  <si>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</si>
  <si>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</si>
  <si>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</si>
  <si>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</si>
  <si>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</si>
  <si>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</si>
  <si>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</si>
  <si>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</si>
  <si>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</si>
  <si>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</si>
  <si>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</si>
  <si>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</si>
  <si>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</si>
  <si>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</si>
  <si>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</si>
  <si>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</si>
  <si>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</si>
  <si>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</si>
  <si>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</si>
  <si>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</si>
  <si>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</si>
  <si>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</si>
  <si>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</si>
  <si>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</si>
  <si>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</si>
  <si>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</si>
  <si>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</si>
  <si>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</si>
  <si>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</si>
  <si>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</si>
  <si>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</si>
  <si>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</si>
  <si>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</si>
  <si>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</si>
  <si>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</si>
  <si>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</si>
  <si>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</si>
  <si>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</si>
  <si>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</si>
  <si>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</si>
  <si>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</si>
  <si>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</si>
  <si>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</si>
  <si>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</si>
  <si>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</si>
  <si>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</si>
  <si>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</si>
  <si>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</si>
  <si>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</si>
  <si>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</si>
  <si>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</si>
  <si>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</si>
  <si>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66-66001012020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</si>
  <si>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</si>
  <si>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I.C.B.F</t>
  </si>
  <si>
    <t>Publico</t>
  </si>
  <si>
    <t>66001012020</t>
  </si>
  <si>
    <t>66262019090</t>
  </si>
  <si>
    <t>66262018155</t>
  </si>
  <si>
    <t>66262017272</t>
  </si>
  <si>
    <t>66262018107</t>
  </si>
  <si>
    <t>Prestar los servicios de educación inicial en el marco de la atención integral en Hogares Infantiles -HI-, de conformidad con el Manual Operativo de la Modalidad Institucional, el Lineamiento Técnico para la Atención a la Primera Infancia y las directrice</t>
  </si>
  <si>
    <t>Prestar el servicio de atencion a niños y niñas, en el marco de la politica de estadopara el desarrollo integral a la primera infancia "de cero a siempre"de confomridad con las directrices, lineamientosy parametros establecidos por el ICBF para los servicios Hogar Comunitarios de bienestar tradicional familiaresy agrupados.</t>
  </si>
  <si>
    <t>66262016234</t>
  </si>
  <si>
    <t>66262016093</t>
  </si>
  <si>
    <t>66262015050</t>
  </si>
  <si>
    <t>240</t>
  </si>
  <si>
    <t>66262010048</t>
  </si>
  <si>
    <t>Brindar atencion integral a niños y niñas entre los seis (6) meses y  hasta menores de los cinco años (5) de edad, con vulnerbilidad econocmica y social, prioritariamente a quienes por razones de trabajo de sus padres o adulto responsable de su cuidado pe</t>
  </si>
  <si>
    <t>66262011066</t>
  </si>
  <si>
    <t>66262009022</t>
  </si>
  <si>
    <t>66262008016</t>
  </si>
  <si>
    <t>66262007020</t>
  </si>
  <si>
    <t>66262006024</t>
  </si>
  <si>
    <t>66262001111</t>
  </si>
  <si>
    <t>661898132</t>
  </si>
  <si>
    <t>661897188</t>
  </si>
  <si>
    <t>Proveer al contratista de los recursos , para que este administre el Hogar Infantil Asociacion de Padres de Familia y Vecinos del "Hogar Belencito" de Belen de Umbria.</t>
  </si>
  <si>
    <t>661896190</t>
  </si>
  <si>
    <t>Proveer al contratista de los recursos , para que este administre el Hogar Infantil Asociacion de Padres de Familia y Vecinos del "Hogar Belencito" de Belen de Umbria y a travésde mismo brindar atencion integral a los niños menores de 6 años, involucrando el contexto familiar.</t>
  </si>
  <si>
    <t>201895179</t>
  </si>
  <si>
    <t>661886044</t>
  </si>
  <si>
    <t>1891049</t>
  </si>
  <si>
    <t>221891003</t>
  </si>
  <si>
    <t>661887004</t>
  </si>
  <si>
    <t>661885030</t>
  </si>
  <si>
    <t>661883024</t>
  </si>
  <si>
    <t>661880023</t>
  </si>
  <si>
    <t>66262020101</t>
  </si>
  <si>
    <t>SI</t>
  </si>
  <si>
    <t>NO</t>
  </si>
  <si>
    <t>661881009</t>
  </si>
  <si>
    <t xml:space="preserve">NATALIA ANDREA VILLEGAS </t>
  </si>
  <si>
    <t>Carrera 12 N 2a -31</t>
  </si>
  <si>
    <t xml:space="preserve">(6)3528000 </t>
  </si>
  <si>
    <t>Natalia Andrea Villegas</t>
  </si>
  <si>
    <t>Belencito33@hotmail.com</t>
  </si>
  <si>
    <t>Carrera 12 N 2a - 31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</si>
</sst>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horizontal="right" vertical="center"/>
      <protection locked="0"/>
    </xf>
    <xf numFmtId="49" fontId="19" fillId="3" borderId="0" xfId="4" applyNumberForma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twoCellAnchor editAs="oneCell">
    <xdr:from>
      <xdr:col>1</xdr:col>
      <xdr:colOff>3662728</xdr:colOff>
      <xdr:row>207</xdr:row>
      <xdr:rowOff>124275</xdr:rowOff>
    </xdr:from>
    <xdr:to>
      <xdr:col>3</xdr:col>
      <xdr:colOff>66674</xdr:colOff>
      <xdr:row>210</xdr:row>
      <xdr:rowOff>174861</xdr:rowOff>
    </xdr:to>
    <xdr:pic>
      <xdr:nvPicPr>
        <xdr:cNvPr id="3" name="Imagen 2"/>
        <xdr:cNvPicPr>
          <a:picLocks noChangeAspect="1"/>
        </xdr:cNvPicPr>
      </xdr:nvPicPr>
      <xdr:blipFill>
        <a:blip xmlns:r="http://schemas.openxmlformats.org/officeDocument/2006/relationships" r:embed="rId2"/>
        <a:stretch>
          <a:fillRect/>
        </a:stretch>
      </xdr:blipFill>
      <xdr:spPr>
        <a:xfrm>
          <a:off x="4129453" y="63465525"/>
          <a:ext cx="2185621" cy="622086"/>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table" Target="../tables/table3.xml"/><Relationship Id="rId2" Type="http://schemas.openxmlformats.org/officeDocument/2006/relationships/printerSettings" Target="../printerSettings/printerSettings1.bin"/><Relationship Id="rId1" Type="http://schemas.openxmlformats.org/officeDocument/2006/relationships/hyperlink" Target="mailto:Belencito33@hotmail.com"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tableSingleCells" Target="../tables/tableSingleCell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00" zoomScaleNormal="10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7" t="str">
        <f>HYPERLINK("#MI_Oferente_Singular!A114","CAPACIDAD RESIDUAL")</f>
        <v>CAPACIDAD RESIDUAL</v>
      </c>
      <c r="F8" s="238"/>
      <c r="G8" s="239"/>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7" t="str">
        <f>HYPERLINK("#MI_Oferente_Singular!A162","TALENTO HUMANO")</f>
        <v>TALENTO HUMANO</v>
      </c>
      <c r="F9" s="238"/>
      <c r="G9" s="239"/>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7" t="str">
        <f>HYPERLINK("#MI_Oferente_Singular!F162","INFRAESTRUCTURA")</f>
        <v>INFRAESTRUCTURA</v>
      </c>
      <c r="F10" s="238"/>
      <c r="G10" s="239"/>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1" t="s">
        <v>2676</v>
      </c>
      <c r="D15" s="35"/>
      <c r="E15" s="35"/>
      <c r="F15" s="5"/>
      <c r="G15" s="32" t="s">
        <v>1168</v>
      </c>
      <c r="H15" s="103" t="s">
        <v>396</v>
      </c>
      <c r="I15" s="32" t="s">
        <v>2624</v>
      </c>
      <c r="J15" s="108" t="s">
        <v>2626</v>
      </c>
      <c r="L15" s="221" t="s">
        <v>8</v>
      </c>
      <c r="M15" s="221"/>
      <c r="N15" s="123"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5" t="s">
        <v>11</v>
      </c>
      <c r="J19" s="136" t="s">
        <v>10</v>
      </c>
      <c r="K19" s="136" t="s">
        <v>2609</v>
      </c>
      <c r="L19" s="136" t="s">
        <v>1161</v>
      </c>
      <c r="M19" s="136" t="s">
        <v>1162</v>
      </c>
      <c r="N19" s="137" t="s">
        <v>2610</v>
      </c>
      <c r="O19" s="132"/>
      <c r="Q19" s="51"/>
      <c r="R19" s="51"/>
    </row>
    <row r="20" spans="1:23" ht="30" customHeight="1" x14ac:dyDescent="0.25">
      <c r="A20" s="9"/>
      <c r="B20" s="109">
        <v>891409065</v>
      </c>
      <c r="C20" s="5"/>
      <c r="D20" s="73"/>
      <c r="E20" s="5"/>
      <c r="F20" s="5"/>
      <c r="G20" s="5"/>
      <c r="H20" s="240"/>
      <c r="I20" s="144" t="s">
        <v>396</v>
      </c>
      <c r="J20" s="145" t="s">
        <v>876</v>
      </c>
      <c r="K20" s="146">
        <v>436242964</v>
      </c>
      <c r="L20" s="147">
        <v>44214</v>
      </c>
      <c r="M20" s="147">
        <v>44561</v>
      </c>
      <c r="N20" s="130">
        <f>+(M20-L20)/30</f>
        <v>11.566666666666666</v>
      </c>
      <c r="O20" s="133"/>
      <c r="U20" s="129"/>
      <c r="V20" s="105">
        <f ca="1">NOW()</f>
        <v>44194.684329282405</v>
      </c>
      <c r="W20" s="105">
        <f ca="1">NOW()</f>
        <v>44194.684329282405</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4"/>
      <c r="I37" s="125"/>
      <c r="J37" s="125"/>
      <c r="K37" s="125"/>
      <c r="L37" s="125"/>
      <c r="M37" s="125"/>
      <c r="N37" s="125"/>
      <c r="O37" s="126"/>
    </row>
    <row r="38" spans="1:16" ht="21" customHeight="1" x14ac:dyDescent="0.25">
      <c r="A38" s="9"/>
      <c r="B38" s="235" t="str">
        <f>VLOOKUP(B20,EAS!A2:B1439,2,0)</f>
        <v>ASOCIACIÓN  DE PADRES DE FAMILIA Y VECINOS HOGAR INFANTIL BELENCITO</v>
      </c>
      <c r="C38" s="235"/>
      <c r="D38" s="235"/>
      <c r="E38" s="235"/>
      <c r="F38" s="235"/>
      <c r="G38" s="5"/>
      <c r="H38" s="127"/>
      <c r="I38" s="244" t="s">
        <v>7</v>
      </c>
      <c r="J38" s="244"/>
      <c r="K38" s="244"/>
      <c r="L38" s="244"/>
      <c r="M38" s="244"/>
      <c r="N38" s="244"/>
      <c r="O38" s="128"/>
    </row>
    <row r="39" spans="1:16" ht="42.95" customHeight="1" thickBot="1" x14ac:dyDescent="0.3">
      <c r="A39" s="10"/>
      <c r="B39" s="11"/>
      <c r="C39" s="11"/>
      <c r="D39" s="11"/>
      <c r="E39" s="11"/>
      <c r="F39" s="11"/>
      <c r="G39" s="11"/>
      <c r="H39" s="10"/>
      <c r="I39" s="230" t="s">
        <v>2677</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2678</v>
      </c>
      <c r="C48" s="119" t="s">
        <v>2679</v>
      </c>
      <c r="D48" s="116" t="s">
        <v>2680</v>
      </c>
      <c r="E48" s="140">
        <v>43878</v>
      </c>
      <c r="F48" s="140">
        <v>44196</v>
      </c>
      <c r="G48" s="155">
        <f>IF(AND(E48&lt;&gt;"",F48&lt;&gt;""),((F48-E48)/30),"")</f>
        <v>10.6</v>
      </c>
      <c r="H48" s="117" t="s">
        <v>2685</v>
      </c>
      <c r="I48" s="110" t="s">
        <v>396</v>
      </c>
      <c r="J48" s="110" t="s">
        <v>876</v>
      </c>
      <c r="K48" s="112">
        <v>426122454</v>
      </c>
      <c r="L48" s="111"/>
      <c r="M48" s="113">
        <v>1</v>
      </c>
      <c r="N48" s="111"/>
      <c r="O48" s="111"/>
      <c r="P48" s="78"/>
    </row>
    <row r="49" spans="1:16" s="6" customFormat="1" ht="24.75" customHeight="1" x14ac:dyDescent="0.25">
      <c r="A49" s="138">
        <v>2</v>
      </c>
      <c r="B49" s="117" t="s">
        <v>2678</v>
      </c>
      <c r="C49" s="119" t="s">
        <v>2679</v>
      </c>
      <c r="D49" s="116" t="s">
        <v>2681</v>
      </c>
      <c r="E49" s="140">
        <v>43484</v>
      </c>
      <c r="F49" s="140">
        <v>43806</v>
      </c>
      <c r="G49" s="155">
        <f t="shared" ref="G49:G50" si="2">IF(AND(E49&lt;&gt;"",F49&lt;&gt;""),((F49-E49)/30),"")</f>
        <v>10.733333333333333</v>
      </c>
      <c r="H49" s="117" t="s">
        <v>2685</v>
      </c>
      <c r="I49" s="110" t="s">
        <v>396</v>
      </c>
      <c r="J49" s="110" t="s">
        <v>876</v>
      </c>
      <c r="K49" s="112">
        <v>261621096</v>
      </c>
      <c r="L49" s="111"/>
      <c r="M49" s="113">
        <v>1</v>
      </c>
      <c r="N49" s="111"/>
      <c r="O49" s="111"/>
      <c r="P49" s="78"/>
    </row>
    <row r="50" spans="1:16" s="6" customFormat="1" ht="24.75" customHeight="1" x14ac:dyDescent="0.25">
      <c r="A50" s="138">
        <v>3</v>
      </c>
      <c r="B50" s="117" t="s">
        <v>2678</v>
      </c>
      <c r="C50" s="119" t="s">
        <v>2679</v>
      </c>
      <c r="D50" s="116" t="s">
        <v>2683</v>
      </c>
      <c r="E50" s="140">
        <v>43040</v>
      </c>
      <c r="F50" s="140">
        <v>43312</v>
      </c>
      <c r="G50" s="155">
        <f t="shared" si="2"/>
        <v>9.0666666666666664</v>
      </c>
      <c r="H50" s="115" t="s">
        <v>2685</v>
      </c>
      <c r="I50" s="116" t="s">
        <v>396</v>
      </c>
      <c r="J50" s="110" t="s">
        <v>876</v>
      </c>
      <c r="K50" s="112">
        <v>269251880</v>
      </c>
      <c r="L50" s="111"/>
      <c r="M50" s="113">
        <v>1</v>
      </c>
      <c r="N50" s="111"/>
      <c r="O50" s="111"/>
      <c r="P50" s="78"/>
    </row>
    <row r="51" spans="1:16" s="6" customFormat="1" ht="24.75" customHeight="1" outlineLevel="1" x14ac:dyDescent="0.25">
      <c r="A51" s="138">
        <v>4</v>
      </c>
      <c r="B51" s="117" t="s">
        <v>2678</v>
      </c>
      <c r="C51" s="119" t="s">
        <v>2679</v>
      </c>
      <c r="D51" s="116" t="s">
        <v>2684</v>
      </c>
      <c r="E51" s="140">
        <v>43313</v>
      </c>
      <c r="F51" s="140">
        <v>43449</v>
      </c>
      <c r="G51" s="155">
        <f t="shared" ref="G51:G107" si="3">IF(AND(E51&lt;&gt;"",F51&lt;&gt;""),((F51-E51)/30),"")</f>
        <v>4.5333333333333332</v>
      </c>
      <c r="H51" s="117" t="s">
        <v>2686</v>
      </c>
      <c r="I51" s="116" t="s">
        <v>396</v>
      </c>
      <c r="J51" s="116" t="s">
        <v>876</v>
      </c>
      <c r="K51" s="112">
        <v>1071390609</v>
      </c>
      <c r="L51" s="111"/>
      <c r="M51" s="113">
        <v>1</v>
      </c>
      <c r="N51" s="111"/>
      <c r="O51" s="111"/>
      <c r="P51" s="78"/>
    </row>
    <row r="52" spans="1:16" s="7" customFormat="1" ht="24.75" customHeight="1" outlineLevel="1" x14ac:dyDescent="0.25">
      <c r="A52" s="139">
        <v>5</v>
      </c>
      <c r="B52" s="117" t="s">
        <v>2678</v>
      </c>
      <c r="C52" s="119" t="s">
        <v>2679</v>
      </c>
      <c r="D52" s="116" t="s">
        <v>2682</v>
      </c>
      <c r="E52" s="140">
        <v>43405</v>
      </c>
      <c r="F52" s="140">
        <v>43434</v>
      </c>
      <c r="G52" s="155">
        <f t="shared" si="3"/>
        <v>0.96666666666666667</v>
      </c>
      <c r="H52" s="115" t="s">
        <v>2685</v>
      </c>
      <c r="I52" s="116" t="s">
        <v>396</v>
      </c>
      <c r="J52" s="116" t="s">
        <v>876</v>
      </c>
      <c r="K52" s="112">
        <v>30388160</v>
      </c>
      <c r="L52" s="111"/>
      <c r="M52" s="113">
        <v>1</v>
      </c>
      <c r="N52" s="111"/>
      <c r="O52" s="111"/>
      <c r="P52" s="79"/>
    </row>
    <row r="53" spans="1:16" s="7" customFormat="1" ht="24.75" customHeight="1" outlineLevel="1" x14ac:dyDescent="0.25">
      <c r="A53" s="139">
        <v>6</v>
      </c>
      <c r="B53" s="117" t="s">
        <v>2678</v>
      </c>
      <c r="C53" s="119" t="s">
        <v>2679</v>
      </c>
      <c r="D53" s="116" t="s">
        <v>2688</v>
      </c>
      <c r="E53" s="140">
        <v>42392</v>
      </c>
      <c r="F53" s="140">
        <v>42674</v>
      </c>
      <c r="G53" s="155">
        <f t="shared" si="3"/>
        <v>9.4</v>
      </c>
      <c r="H53" s="115" t="s">
        <v>2685</v>
      </c>
      <c r="I53" s="116" t="s">
        <v>396</v>
      </c>
      <c r="J53" s="116" t="s">
        <v>876</v>
      </c>
      <c r="K53" s="112">
        <v>191150040</v>
      </c>
      <c r="L53" s="111"/>
      <c r="M53" s="113">
        <v>1</v>
      </c>
      <c r="N53" s="111"/>
      <c r="O53" s="111"/>
      <c r="P53" s="79"/>
    </row>
    <row r="54" spans="1:16" s="7" customFormat="1" ht="24.75" customHeight="1" outlineLevel="1" x14ac:dyDescent="0.25">
      <c r="A54" s="139">
        <v>7</v>
      </c>
      <c r="B54" s="117" t="s">
        <v>2678</v>
      </c>
      <c r="C54" s="119" t="s">
        <v>2679</v>
      </c>
      <c r="D54" s="116" t="s">
        <v>2687</v>
      </c>
      <c r="E54" s="140">
        <v>42656</v>
      </c>
      <c r="F54" s="140">
        <v>43039</v>
      </c>
      <c r="G54" s="155">
        <f t="shared" si="3"/>
        <v>12.766666666666667</v>
      </c>
      <c r="H54" s="115" t="s">
        <v>2685</v>
      </c>
      <c r="I54" s="116" t="s">
        <v>396</v>
      </c>
      <c r="J54" s="116" t="s">
        <v>876</v>
      </c>
      <c r="K54" s="118">
        <v>257983060</v>
      </c>
      <c r="L54" s="111"/>
      <c r="M54" s="113">
        <v>1</v>
      </c>
      <c r="N54" s="111"/>
      <c r="O54" s="111"/>
      <c r="P54" s="79"/>
    </row>
    <row r="55" spans="1:16" s="7" customFormat="1" ht="24.75" customHeight="1" outlineLevel="1" x14ac:dyDescent="0.25">
      <c r="A55" s="139">
        <v>8</v>
      </c>
      <c r="B55" s="117" t="s">
        <v>2678</v>
      </c>
      <c r="C55" s="119" t="s">
        <v>2679</v>
      </c>
      <c r="D55" s="116" t="s">
        <v>2689</v>
      </c>
      <c r="E55" s="140">
        <v>42026</v>
      </c>
      <c r="F55" s="140">
        <v>42369</v>
      </c>
      <c r="G55" s="155">
        <f t="shared" si="3"/>
        <v>11.433333333333334</v>
      </c>
      <c r="H55" s="115" t="s">
        <v>2685</v>
      </c>
      <c r="I55" s="116" t="s">
        <v>396</v>
      </c>
      <c r="J55" s="116" t="s">
        <v>876</v>
      </c>
      <c r="K55" s="114">
        <v>216640314</v>
      </c>
      <c r="L55" s="111"/>
      <c r="M55" s="113">
        <v>1</v>
      </c>
      <c r="N55" s="111"/>
      <c r="O55" s="111"/>
      <c r="P55" s="79"/>
    </row>
    <row r="56" spans="1:16" s="7" customFormat="1" ht="24.75" customHeight="1" outlineLevel="1" x14ac:dyDescent="0.25">
      <c r="A56" s="139">
        <v>9</v>
      </c>
      <c r="B56" s="117" t="s">
        <v>2678</v>
      </c>
      <c r="C56" s="119" t="s">
        <v>2679</v>
      </c>
      <c r="D56" s="116" t="s">
        <v>2690</v>
      </c>
      <c r="E56" s="140">
        <v>41262</v>
      </c>
      <c r="F56" s="140">
        <v>41851</v>
      </c>
      <c r="G56" s="155">
        <f t="shared" si="3"/>
        <v>19.633333333333333</v>
      </c>
      <c r="H56" s="115" t="s">
        <v>2685</v>
      </c>
      <c r="I56" s="116" t="s">
        <v>396</v>
      </c>
      <c r="J56" s="116" t="s">
        <v>876</v>
      </c>
      <c r="K56" s="114">
        <v>313082184</v>
      </c>
      <c r="L56" s="111"/>
      <c r="M56" s="113">
        <v>1</v>
      </c>
      <c r="N56" s="111"/>
      <c r="O56" s="111"/>
      <c r="P56" s="79"/>
    </row>
    <row r="57" spans="1:16" s="7" customFormat="1" ht="24.75" customHeight="1" outlineLevel="1" x14ac:dyDescent="0.25">
      <c r="A57" s="139">
        <v>10</v>
      </c>
      <c r="B57" s="117" t="s">
        <v>2678</v>
      </c>
      <c r="C57" s="119" t="s">
        <v>2679</v>
      </c>
      <c r="D57" s="116" t="s">
        <v>2693</v>
      </c>
      <c r="E57" s="140">
        <v>40567</v>
      </c>
      <c r="F57" s="140">
        <v>40908</v>
      </c>
      <c r="G57" s="155">
        <f t="shared" si="3"/>
        <v>11.366666666666667</v>
      </c>
      <c r="H57" s="117" t="s">
        <v>2692</v>
      </c>
      <c r="I57" s="116" t="s">
        <v>396</v>
      </c>
      <c r="J57" s="116" t="s">
        <v>876</v>
      </c>
      <c r="K57" s="66">
        <v>108485922</v>
      </c>
      <c r="L57" s="65"/>
      <c r="M57" s="67">
        <v>1</v>
      </c>
      <c r="N57" s="65"/>
      <c r="O57" s="65"/>
      <c r="P57" s="79"/>
    </row>
    <row r="58" spans="1:16" s="7" customFormat="1" ht="24.75" customHeight="1" outlineLevel="1" x14ac:dyDescent="0.25">
      <c r="A58" s="139">
        <v>11</v>
      </c>
      <c r="B58" s="117" t="s">
        <v>2678</v>
      </c>
      <c r="C58" s="119" t="s">
        <v>2679</v>
      </c>
      <c r="D58" s="116" t="s">
        <v>2691</v>
      </c>
      <c r="E58" s="140">
        <v>40205</v>
      </c>
      <c r="F58" s="140">
        <v>40543</v>
      </c>
      <c r="G58" s="155">
        <f t="shared" si="3"/>
        <v>11.266666666666667</v>
      </c>
      <c r="H58" s="117" t="s">
        <v>2692</v>
      </c>
      <c r="I58" s="116" t="s">
        <v>396</v>
      </c>
      <c r="J58" s="116" t="s">
        <v>876</v>
      </c>
      <c r="K58" s="66">
        <v>105326138</v>
      </c>
      <c r="L58" s="65"/>
      <c r="M58" s="67">
        <v>1</v>
      </c>
      <c r="N58" s="65"/>
      <c r="O58" s="65"/>
      <c r="P58" s="79"/>
    </row>
    <row r="59" spans="1:16" s="7" customFormat="1" ht="24.75" customHeight="1" outlineLevel="1" x14ac:dyDescent="0.25">
      <c r="A59" s="139">
        <v>12</v>
      </c>
      <c r="B59" s="117" t="s">
        <v>2678</v>
      </c>
      <c r="C59" s="119" t="s">
        <v>2679</v>
      </c>
      <c r="D59" s="116" t="s">
        <v>2694</v>
      </c>
      <c r="E59" s="140">
        <v>39827</v>
      </c>
      <c r="F59" s="140">
        <v>40178</v>
      </c>
      <c r="G59" s="155">
        <f t="shared" si="3"/>
        <v>11.7</v>
      </c>
      <c r="H59" s="117" t="s">
        <v>2692</v>
      </c>
      <c r="I59" s="116" t="s">
        <v>396</v>
      </c>
      <c r="J59" s="116" t="s">
        <v>876</v>
      </c>
      <c r="K59" s="66">
        <v>101275133</v>
      </c>
      <c r="L59" s="65"/>
      <c r="M59" s="67">
        <v>1</v>
      </c>
      <c r="N59" s="65"/>
      <c r="O59" s="65"/>
      <c r="P59" s="79"/>
    </row>
    <row r="60" spans="1:16" s="7" customFormat="1" ht="24.75" customHeight="1" outlineLevel="1" x14ac:dyDescent="0.25">
      <c r="A60" s="139">
        <v>13</v>
      </c>
      <c r="B60" s="117" t="s">
        <v>2678</v>
      </c>
      <c r="C60" s="119" t="s">
        <v>2679</v>
      </c>
      <c r="D60" s="116" t="s">
        <v>2695</v>
      </c>
      <c r="E60" s="140">
        <v>39470</v>
      </c>
      <c r="F60" s="140">
        <v>39813</v>
      </c>
      <c r="G60" s="155">
        <f t="shared" si="3"/>
        <v>11.433333333333334</v>
      </c>
      <c r="H60" s="117" t="s">
        <v>2692</v>
      </c>
      <c r="I60" s="116" t="s">
        <v>396</v>
      </c>
      <c r="J60" s="116" t="s">
        <v>876</v>
      </c>
      <c r="K60" s="66">
        <v>96483920</v>
      </c>
      <c r="L60" s="65"/>
      <c r="M60" s="67">
        <v>1</v>
      </c>
      <c r="N60" s="65"/>
      <c r="O60" s="65"/>
      <c r="P60" s="79"/>
    </row>
    <row r="61" spans="1:16" s="7" customFormat="1" ht="24.75" customHeight="1" outlineLevel="1" x14ac:dyDescent="0.25">
      <c r="A61" s="139">
        <v>14</v>
      </c>
      <c r="B61" s="117" t="s">
        <v>2678</v>
      </c>
      <c r="C61" s="119" t="s">
        <v>2679</v>
      </c>
      <c r="D61" s="116" t="s">
        <v>2696</v>
      </c>
      <c r="E61" s="140">
        <v>39084</v>
      </c>
      <c r="F61" s="140">
        <v>39447</v>
      </c>
      <c r="G61" s="155">
        <f t="shared" si="3"/>
        <v>12.1</v>
      </c>
      <c r="H61" s="117" t="s">
        <v>2692</v>
      </c>
      <c r="I61" s="116" t="s">
        <v>396</v>
      </c>
      <c r="J61" s="116" t="s">
        <v>876</v>
      </c>
      <c r="K61" s="66">
        <v>84909254</v>
      </c>
      <c r="L61" s="65"/>
      <c r="M61" s="67">
        <v>1</v>
      </c>
      <c r="N61" s="65"/>
      <c r="O61" s="65"/>
      <c r="P61" s="79"/>
    </row>
    <row r="62" spans="1:16" s="7" customFormat="1" ht="24.75" customHeight="1" outlineLevel="1" x14ac:dyDescent="0.25">
      <c r="A62" s="139">
        <v>15</v>
      </c>
      <c r="B62" s="117" t="s">
        <v>2678</v>
      </c>
      <c r="C62" s="119" t="s">
        <v>2679</v>
      </c>
      <c r="D62" s="116" t="s">
        <v>2697</v>
      </c>
      <c r="E62" s="140">
        <v>38749</v>
      </c>
      <c r="F62" s="140">
        <v>39082</v>
      </c>
      <c r="G62" s="155">
        <f t="shared" si="3"/>
        <v>11.1</v>
      </c>
      <c r="H62" s="117" t="s">
        <v>2692</v>
      </c>
      <c r="I62" s="116" t="s">
        <v>396</v>
      </c>
      <c r="J62" s="116" t="s">
        <v>876</v>
      </c>
      <c r="K62" s="66">
        <v>73808978</v>
      </c>
      <c r="L62" s="65"/>
      <c r="M62" s="67">
        <v>1</v>
      </c>
      <c r="N62" s="65"/>
      <c r="O62" s="65"/>
      <c r="P62" s="79"/>
    </row>
    <row r="63" spans="1:16" s="7" customFormat="1" ht="24.75" customHeight="1" outlineLevel="1" x14ac:dyDescent="0.25">
      <c r="A63" s="139">
        <v>16</v>
      </c>
      <c r="B63" s="117" t="s">
        <v>2678</v>
      </c>
      <c r="C63" s="119" t="s">
        <v>2679</v>
      </c>
      <c r="D63" s="116" t="s">
        <v>2698</v>
      </c>
      <c r="E63" s="140">
        <v>36893</v>
      </c>
      <c r="F63" s="140">
        <v>37256</v>
      </c>
      <c r="G63" s="155">
        <f t="shared" si="3"/>
        <v>12.1</v>
      </c>
      <c r="H63" s="117" t="s">
        <v>2692</v>
      </c>
      <c r="I63" s="116" t="s">
        <v>396</v>
      </c>
      <c r="J63" s="116" t="s">
        <v>876</v>
      </c>
      <c r="K63" s="66">
        <v>56540000</v>
      </c>
      <c r="L63" s="65"/>
      <c r="M63" s="67">
        <v>1</v>
      </c>
      <c r="N63" s="65"/>
      <c r="O63" s="65"/>
      <c r="P63" s="79"/>
    </row>
    <row r="64" spans="1:16" s="7" customFormat="1" ht="24.75" customHeight="1" outlineLevel="1" x14ac:dyDescent="0.25">
      <c r="A64" s="139">
        <v>17</v>
      </c>
      <c r="B64" s="117" t="s">
        <v>2678</v>
      </c>
      <c r="C64" s="119" t="s">
        <v>2679</v>
      </c>
      <c r="D64" s="116" t="s">
        <v>2699</v>
      </c>
      <c r="E64" s="140">
        <v>35797</v>
      </c>
      <c r="F64" s="140">
        <v>36112</v>
      </c>
      <c r="G64" s="155">
        <f t="shared" si="3"/>
        <v>10.5</v>
      </c>
      <c r="H64" s="117" t="s">
        <v>2692</v>
      </c>
      <c r="I64" s="116" t="s">
        <v>396</v>
      </c>
      <c r="J64" s="116" t="s">
        <v>876</v>
      </c>
      <c r="K64" s="66">
        <v>51876000</v>
      </c>
      <c r="L64" s="65"/>
      <c r="M64" s="67">
        <v>1</v>
      </c>
      <c r="N64" s="65"/>
      <c r="O64" s="65"/>
      <c r="P64" s="79"/>
    </row>
    <row r="65" spans="1:16" s="7" customFormat="1" ht="24.75" customHeight="1" outlineLevel="1" x14ac:dyDescent="0.25">
      <c r="A65" s="139">
        <v>18</v>
      </c>
      <c r="B65" s="117" t="s">
        <v>2678</v>
      </c>
      <c r="C65" s="119" t="s">
        <v>2679</v>
      </c>
      <c r="D65" s="116" t="s">
        <v>2700</v>
      </c>
      <c r="E65" s="140">
        <v>35445</v>
      </c>
      <c r="F65" s="140">
        <v>35795</v>
      </c>
      <c r="G65" s="155">
        <f t="shared" si="3"/>
        <v>11.666666666666666</v>
      </c>
      <c r="H65" s="117" t="s">
        <v>2701</v>
      </c>
      <c r="I65" s="116" t="s">
        <v>396</v>
      </c>
      <c r="J65" s="116" t="s">
        <v>876</v>
      </c>
      <c r="K65" s="66">
        <v>43788680</v>
      </c>
      <c r="L65" s="65"/>
      <c r="M65" s="67">
        <v>1</v>
      </c>
      <c r="N65" s="65"/>
      <c r="O65" s="65"/>
      <c r="P65" s="79"/>
    </row>
    <row r="66" spans="1:16" s="7" customFormat="1" ht="24.75" customHeight="1" outlineLevel="1" x14ac:dyDescent="0.25">
      <c r="A66" s="139">
        <v>19</v>
      </c>
      <c r="B66" s="117" t="s">
        <v>2678</v>
      </c>
      <c r="C66" s="119" t="s">
        <v>2679</v>
      </c>
      <c r="D66" s="116" t="s">
        <v>2702</v>
      </c>
      <c r="E66" s="140">
        <v>35074</v>
      </c>
      <c r="F66" s="140">
        <v>35430</v>
      </c>
      <c r="G66" s="155">
        <f t="shared" si="3"/>
        <v>11.866666666666667</v>
      </c>
      <c r="H66" s="117" t="s">
        <v>2703</v>
      </c>
      <c r="I66" s="116" t="s">
        <v>396</v>
      </c>
      <c r="J66" s="116" t="s">
        <v>876</v>
      </c>
      <c r="K66" s="66">
        <v>36454968</v>
      </c>
      <c r="L66" s="65"/>
      <c r="M66" s="67">
        <v>1</v>
      </c>
      <c r="N66" s="65"/>
      <c r="O66" s="65"/>
      <c r="P66" s="79"/>
    </row>
    <row r="67" spans="1:16" s="7" customFormat="1" ht="24.75" customHeight="1" outlineLevel="1" x14ac:dyDescent="0.25">
      <c r="A67" s="139">
        <v>20</v>
      </c>
      <c r="B67" s="117" t="s">
        <v>2678</v>
      </c>
      <c r="C67" s="119" t="s">
        <v>2679</v>
      </c>
      <c r="D67" s="116" t="s">
        <v>2704</v>
      </c>
      <c r="E67" s="140">
        <v>34823</v>
      </c>
      <c r="F67" s="140">
        <v>35064</v>
      </c>
      <c r="G67" s="155">
        <f t="shared" si="3"/>
        <v>8.0333333333333332</v>
      </c>
      <c r="H67" s="117" t="s">
        <v>2703</v>
      </c>
      <c r="I67" s="116" t="s">
        <v>396</v>
      </c>
      <c r="J67" s="116" t="s">
        <v>876</v>
      </c>
      <c r="K67" s="66">
        <v>30894041</v>
      </c>
      <c r="L67" s="65"/>
      <c r="M67" s="67">
        <v>1</v>
      </c>
      <c r="N67" s="65"/>
      <c r="O67" s="65"/>
      <c r="P67" s="79"/>
    </row>
    <row r="68" spans="1:16" s="7" customFormat="1" ht="24.75" customHeight="1" outlineLevel="1" x14ac:dyDescent="0.25">
      <c r="A68" s="139">
        <v>21</v>
      </c>
      <c r="B68" s="117" t="s">
        <v>2678</v>
      </c>
      <c r="C68" s="119" t="s">
        <v>2679</v>
      </c>
      <c r="D68" s="116" t="s">
        <v>2707</v>
      </c>
      <c r="E68" s="140">
        <v>33239</v>
      </c>
      <c r="F68" s="140">
        <v>33419</v>
      </c>
      <c r="G68" s="155">
        <f t="shared" si="3"/>
        <v>6</v>
      </c>
      <c r="H68" s="117" t="s">
        <v>2703</v>
      </c>
      <c r="I68" s="116" t="s">
        <v>396</v>
      </c>
      <c r="J68" s="116" t="s">
        <v>876</v>
      </c>
      <c r="K68" s="66">
        <v>6739299</v>
      </c>
      <c r="L68" s="65"/>
      <c r="M68" s="67">
        <v>1</v>
      </c>
      <c r="N68" s="65"/>
      <c r="O68" s="65"/>
      <c r="P68" s="79"/>
    </row>
    <row r="69" spans="1:16" s="7" customFormat="1" ht="24.75" customHeight="1" outlineLevel="1" x14ac:dyDescent="0.25">
      <c r="A69" s="139">
        <v>22</v>
      </c>
      <c r="B69" s="117" t="s">
        <v>2678</v>
      </c>
      <c r="C69" s="119" t="s">
        <v>2679</v>
      </c>
      <c r="D69" s="116" t="s">
        <v>2706</v>
      </c>
      <c r="E69" s="140">
        <v>33420</v>
      </c>
      <c r="F69" s="140">
        <v>33511</v>
      </c>
      <c r="G69" s="155">
        <f t="shared" si="3"/>
        <v>3.0333333333333332</v>
      </c>
      <c r="H69" s="117" t="s">
        <v>2703</v>
      </c>
      <c r="I69" s="116" t="s">
        <v>396</v>
      </c>
      <c r="J69" s="116" t="s">
        <v>876</v>
      </c>
      <c r="K69" s="66">
        <v>3761568</v>
      </c>
      <c r="L69" s="65"/>
      <c r="M69" s="67">
        <v>1</v>
      </c>
      <c r="N69" s="65"/>
      <c r="O69" s="65"/>
      <c r="P69" s="79"/>
    </row>
    <row r="70" spans="1:16" s="7" customFormat="1" ht="24.75" customHeight="1" outlineLevel="1" x14ac:dyDescent="0.25">
      <c r="A70" s="139">
        <v>23</v>
      </c>
      <c r="B70" s="117" t="s">
        <v>2678</v>
      </c>
      <c r="C70" s="119" t="s">
        <v>2679</v>
      </c>
      <c r="D70" s="116" t="s">
        <v>2708</v>
      </c>
      <c r="E70" s="140">
        <v>31822</v>
      </c>
      <c r="F70" s="140">
        <v>32142</v>
      </c>
      <c r="G70" s="155">
        <f t="shared" si="3"/>
        <v>10.666666666666666</v>
      </c>
      <c r="H70" s="117" t="s">
        <v>2703</v>
      </c>
      <c r="I70" s="116" t="s">
        <v>396</v>
      </c>
      <c r="J70" s="116" t="s">
        <v>876</v>
      </c>
      <c r="K70" s="118">
        <v>6517895</v>
      </c>
      <c r="L70" s="65"/>
      <c r="M70" s="67">
        <v>1</v>
      </c>
      <c r="N70" s="65"/>
      <c r="O70" s="65"/>
      <c r="P70" s="79"/>
    </row>
    <row r="71" spans="1:16" s="7" customFormat="1" ht="24.75" customHeight="1" outlineLevel="1" x14ac:dyDescent="0.25">
      <c r="A71" s="139">
        <v>24</v>
      </c>
      <c r="B71" s="117" t="s">
        <v>2678</v>
      </c>
      <c r="C71" s="119" t="s">
        <v>2679</v>
      </c>
      <c r="D71" s="116" t="s">
        <v>2705</v>
      </c>
      <c r="E71" s="140">
        <v>31602</v>
      </c>
      <c r="F71" s="140">
        <v>31777</v>
      </c>
      <c r="G71" s="155">
        <f t="shared" si="3"/>
        <v>5.833333333333333</v>
      </c>
      <c r="H71" s="117" t="s">
        <v>2703</v>
      </c>
      <c r="I71" s="116" t="s">
        <v>396</v>
      </c>
      <c r="J71" s="116" t="s">
        <v>876</v>
      </c>
      <c r="K71" s="118">
        <v>2926996</v>
      </c>
      <c r="L71" s="65"/>
      <c r="M71" s="67">
        <v>1</v>
      </c>
      <c r="N71" s="65"/>
      <c r="O71" s="65"/>
      <c r="P71" s="79"/>
    </row>
    <row r="72" spans="1:16" s="7" customFormat="1" ht="24.75" customHeight="1" outlineLevel="1" x14ac:dyDescent="0.25">
      <c r="A72" s="139">
        <v>25</v>
      </c>
      <c r="B72" s="117" t="s">
        <v>2678</v>
      </c>
      <c r="C72" s="119" t="s">
        <v>2679</v>
      </c>
      <c r="D72" s="116" t="s">
        <v>2709</v>
      </c>
      <c r="E72" s="140">
        <v>31265</v>
      </c>
      <c r="F72" s="140">
        <v>31412</v>
      </c>
      <c r="G72" s="155">
        <f t="shared" si="3"/>
        <v>4.9000000000000004</v>
      </c>
      <c r="H72" s="117" t="s">
        <v>2703</v>
      </c>
      <c r="I72" s="116" t="s">
        <v>396</v>
      </c>
      <c r="J72" s="116" t="s">
        <v>876</v>
      </c>
      <c r="K72" s="66">
        <v>2447187</v>
      </c>
      <c r="L72" s="65"/>
      <c r="M72" s="67">
        <v>1</v>
      </c>
      <c r="N72" s="65"/>
      <c r="O72" s="65"/>
      <c r="P72" s="79"/>
    </row>
    <row r="73" spans="1:16" s="7" customFormat="1" ht="24.75" customHeight="1" outlineLevel="1" x14ac:dyDescent="0.25">
      <c r="A73" s="139">
        <v>26</v>
      </c>
      <c r="B73" s="117" t="s">
        <v>2678</v>
      </c>
      <c r="C73" s="119" t="s">
        <v>2679</v>
      </c>
      <c r="D73" s="116" t="s">
        <v>2710</v>
      </c>
      <c r="E73" s="140">
        <v>30537</v>
      </c>
      <c r="F73" s="140">
        <v>30903</v>
      </c>
      <c r="G73" s="155">
        <f t="shared" si="3"/>
        <v>12.2</v>
      </c>
      <c r="H73" s="117" t="s">
        <v>2703</v>
      </c>
      <c r="I73" s="116" t="s">
        <v>396</v>
      </c>
      <c r="J73" s="116" t="s">
        <v>876</v>
      </c>
      <c r="K73" s="66">
        <v>3570000</v>
      </c>
      <c r="L73" s="65"/>
      <c r="M73" s="67">
        <v>1</v>
      </c>
      <c r="N73" s="65"/>
      <c r="O73" s="65"/>
      <c r="P73" s="79"/>
    </row>
    <row r="74" spans="1:16" s="7" customFormat="1" ht="24.75" customHeight="1" outlineLevel="1" x14ac:dyDescent="0.25">
      <c r="A74" s="139">
        <v>27</v>
      </c>
      <c r="B74" s="117" t="s">
        <v>2678</v>
      </c>
      <c r="C74" s="119" t="s">
        <v>2679</v>
      </c>
      <c r="D74" s="116" t="s">
        <v>2711</v>
      </c>
      <c r="E74" s="140">
        <v>29403</v>
      </c>
      <c r="F74" s="140">
        <v>29586</v>
      </c>
      <c r="G74" s="155">
        <f t="shared" si="3"/>
        <v>6.1</v>
      </c>
      <c r="H74" s="117" t="s">
        <v>2703</v>
      </c>
      <c r="I74" s="116" t="s">
        <v>396</v>
      </c>
      <c r="J74" s="116" t="s">
        <v>876</v>
      </c>
      <c r="K74" s="66">
        <v>1261858</v>
      </c>
      <c r="L74" s="65"/>
      <c r="M74" s="67">
        <v>1</v>
      </c>
      <c r="N74" s="65"/>
      <c r="O74" s="65"/>
      <c r="P74" s="79"/>
    </row>
    <row r="75" spans="1:16" s="7" customFormat="1" ht="24.75" customHeight="1" outlineLevel="1" x14ac:dyDescent="0.25">
      <c r="A75" s="139">
        <v>28</v>
      </c>
      <c r="B75" s="117" t="s">
        <v>2678</v>
      </c>
      <c r="C75" s="119" t="s">
        <v>2679</v>
      </c>
      <c r="D75" s="116" t="s">
        <v>2715</v>
      </c>
      <c r="E75" s="140">
        <v>29587</v>
      </c>
      <c r="F75" s="140">
        <v>29951</v>
      </c>
      <c r="G75" s="155">
        <f t="shared" si="3"/>
        <v>12.133333333333333</v>
      </c>
      <c r="H75" s="117" t="s">
        <v>2703</v>
      </c>
      <c r="I75" s="116" t="s">
        <v>396</v>
      </c>
      <c r="J75" s="116" t="s">
        <v>876</v>
      </c>
      <c r="K75" s="66">
        <v>2000000</v>
      </c>
      <c r="L75" s="65"/>
      <c r="M75" s="67"/>
      <c r="N75" s="65"/>
      <c r="O75" s="65"/>
      <c r="P75" s="79"/>
    </row>
    <row r="76" spans="1:16" s="7" customFormat="1" ht="24.75" customHeight="1" outlineLevel="1" x14ac:dyDescent="0.25">
      <c r="A76" s="139">
        <v>29</v>
      </c>
      <c r="B76" s="64"/>
      <c r="C76" s="65"/>
      <c r="D76" s="63"/>
      <c r="E76" s="140"/>
      <c r="F76" s="140"/>
      <c r="G76" s="155"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5"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5" t="str">
        <f t="shared" si="3"/>
        <v/>
      </c>
      <c r="H91" s="117"/>
      <c r="I91" s="116"/>
      <c r="J91" s="116"/>
      <c r="K91" s="118"/>
      <c r="L91" s="119"/>
      <c r="M91" s="113"/>
      <c r="N91" s="119"/>
      <c r="O91" s="119"/>
      <c r="P91" s="79"/>
    </row>
    <row r="92" spans="1:16" s="7" customFormat="1" ht="24.75" customHeight="1" outlineLevel="1" x14ac:dyDescent="0.25">
      <c r="A92" s="138">
        <v>45</v>
      </c>
      <c r="B92" s="117"/>
      <c r="C92" s="119"/>
      <c r="D92" s="116"/>
      <c r="E92" s="140"/>
      <c r="F92" s="140"/>
      <c r="G92" s="155" t="str">
        <f t="shared" si="3"/>
        <v/>
      </c>
      <c r="H92" s="117"/>
      <c r="I92" s="116"/>
      <c r="J92" s="116"/>
      <c r="K92" s="118"/>
      <c r="L92" s="119"/>
      <c r="M92" s="113"/>
      <c r="N92" s="119"/>
      <c r="O92" s="119"/>
      <c r="P92" s="79"/>
    </row>
    <row r="93" spans="1:16" s="7" customFormat="1" ht="24.75" customHeight="1" outlineLevel="1" x14ac:dyDescent="0.25">
      <c r="A93" s="138">
        <v>46</v>
      </c>
      <c r="B93" s="117"/>
      <c r="C93" s="119"/>
      <c r="D93" s="116"/>
      <c r="E93" s="140"/>
      <c r="F93" s="140"/>
      <c r="G93" s="155" t="str">
        <f t="shared" si="3"/>
        <v/>
      </c>
      <c r="H93" s="117"/>
      <c r="I93" s="116"/>
      <c r="J93" s="116"/>
      <c r="K93" s="118"/>
      <c r="L93" s="119"/>
      <c r="M93" s="113"/>
      <c r="N93" s="119"/>
      <c r="O93" s="119"/>
      <c r="P93" s="79"/>
    </row>
    <row r="94" spans="1:16" s="7" customFormat="1" ht="24.75" customHeight="1" outlineLevel="1" x14ac:dyDescent="0.25">
      <c r="A94" s="138">
        <v>47</v>
      </c>
      <c r="B94" s="117"/>
      <c r="C94" s="119"/>
      <c r="D94" s="116"/>
      <c r="E94" s="140"/>
      <c r="F94" s="140"/>
      <c r="G94" s="155" t="str">
        <f t="shared" si="3"/>
        <v/>
      </c>
      <c r="H94" s="117"/>
      <c r="I94" s="116"/>
      <c r="J94" s="116"/>
      <c r="K94" s="118"/>
      <c r="L94" s="119"/>
      <c r="M94" s="113"/>
      <c r="N94" s="119"/>
      <c r="O94" s="119"/>
      <c r="P94" s="79"/>
    </row>
    <row r="95" spans="1:16" s="7" customFormat="1" ht="24.75" customHeight="1" outlineLevel="1" x14ac:dyDescent="0.25">
      <c r="A95" s="139">
        <v>48</v>
      </c>
      <c r="B95" s="117"/>
      <c r="C95" s="119"/>
      <c r="D95" s="116"/>
      <c r="E95" s="140"/>
      <c r="F95" s="140"/>
      <c r="G95" s="155" t="str">
        <f t="shared" si="3"/>
        <v/>
      </c>
      <c r="H95" s="117"/>
      <c r="I95" s="116"/>
      <c r="J95" s="116"/>
      <c r="K95" s="118"/>
      <c r="L95" s="119"/>
      <c r="M95" s="113"/>
      <c r="N95" s="119"/>
      <c r="O95" s="119"/>
      <c r="P95" s="79"/>
    </row>
    <row r="96" spans="1:16" s="7" customFormat="1" ht="24.75" customHeight="1" outlineLevel="1" x14ac:dyDescent="0.25">
      <c r="A96" s="139">
        <v>49</v>
      </c>
      <c r="B96" s="117"/>
      <c r="C96" s="119"/>
      <c r="D96" s="116"/>
      <c r="E96" s="140"/>
      <c r="F96" s="140"/>
      <c r="G96" s="155" t="str">
        <f t="shared" si="3"/>
        <v/>
      </c>
      <c r="H96" s="117"/>
      <c r="I96" s="116"/>
      <c r="J96" s="116"/>
      <c r="K96" s="118"/>
      <c r="L96" s="119"/>
      <c r="M96" s="113"/>
      <c r="N96" s="119"/>
      <c r="O96" s="119"/>
      <c r="P96" s="79"/>
    </row>
    <row r="97" spans="1:16" s="7" customFormat="1" ht="24.75" customHeight="1" outlineLevel="1" x14ac:dyDescent="0.25">
      <c r="A97" s="139">
        <v>50</v>
      </c>
      <c r="B97" s="117"/>
      <c r="C97" s="119"/>
      <c r="D97" s="116"/>
      <c r="E97" s="140"/>
      <c r="F97" s="140"/>
      <c r="G97" s="155" t="str">
        <f t="shared" si="3"/>
        <v/>
      </c>
      <c r="H97" s="117"/>
      <c r="I97" s="116"/>
      <c r="J97" s="116"/>
      <c r="K97" s="118"/>
      <c r="L97" s="119"/>
      <c r="M97" s="113"/>
      <c r="N97" s="119"/>
      <c r="O97" s="119"/>
      <c r="P97" s="79"/>
    </row>
    <row r="98" spans="1:16" s="7" customFormat="1" ht="24.75" customHeight="1" outlineLevel="1" x14ac:dyDescent="0.25">
      <c r="A98" s="139">
        <v>51</v>
      </c>
      <c r="B98" s="117"/>
      <c r="C98" s="119"/>
      <c r="D98" s="116"/>
      <c r="E98" s="140"/>
      <c r="F98" s="140"/>
      <c r="G98" s="155" t="str">
        <f t="shared" si="3"/>
        <v/>
      </c>
      <c r="H98" s="117"/>
      <c r="I98" s="116"/>
      <c r="J98" s="116"/>
      <c r="K98" s="118"/>
      <c r="L98" s="119"/>
      <c r="M98" s="113"/>
      <c r="N98" s="119"/>
      <c r="O98" s="119"/>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3"/>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3"/>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3"/>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3"/>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3"/>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3"/>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3"/>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2664</v>
      </c>
      <c r="C114" s="158" t="s">
        <v>31</v>
      </c>
      <c r="D114" s="116" t="s">
        <v>2712</v>
      </c>
      <c r="E114" s="140">
        <v>43878</v>
      </c>
      <c r="F114" s="140">
        <v>44196</v>
      </c>
      <c r="G114" s="155">
        <f>IF(AND(E114&lt;&gt;"",F114&lt;&gt;""),((F114-E114)/30),"")</f>
        <v>10.6</v>
      </c>
      <c r="H114" s="117" t="s">
        <v>2685</v>
      </c>
      <c r="I114" s="116" t="s">
        <v>396</v>
      </c>
      <c r="J114" s="116" t="s">
        <v>876</v>
      </c>
      <c r="K114" s="118">
        <v>426122454</v>
      </c>
      <c r="L114" s="100">
        <f>+IF(AND(K114&gt;0,O114="Ejecución"),(K114/877802)*Tabla28[[#This Row],[% participación]],IF(AND(K114&gt;0,O114&lt;&gt;"Ejecución"),"-",""))</f>
        <v>485.44256449632149</v>
      </c>
      <c r="M114" s="119"/>
      <c r="N114" s="168">
        <v>1</v>
      </c>
      <c r="O114" s="157" t="s">
        <v>1150</v>
      </c>
      <c r="P114" s="78"/>
    </row>
    <row r="115" spans="1:16" s="6" customFormat="1" ht="24.75" customHeight="1" x14ac:dyDescent="0.25">
      <c r="A115" s="138">
        <v>2</v>
      </c>
      <c r="B115" s="156" t="s">
        <v>2664</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2664</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2664</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2664</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39">
        <v>6</v>
      </c>
      <c r="B119" s="156" t="s">
        <v>2664</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2664</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2664</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2664</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2664</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2664</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2664</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2664</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2664</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2664</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2664</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2664</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2664</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2664</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2664</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2664</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2664</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2664</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2664</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2664</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2664</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2664</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2664</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2664</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2664</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2664</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2664</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2664</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2664</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2664</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2664</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2664</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2664</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2664</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2664</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2664</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2664</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2664</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2664</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2664</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2664</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2664</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2714</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2713</v>
      </c>
      <c r="E167" s="8"/>
      <c r="F167" s="5"/>
      <c r="G167" s="107" t="s">
        <v>26</v>
      </c>
      <c r="I167" s="212" t="s">
        <v>2643</v>
      </c>
      <c r="J167" s="213"/>
      <c r="K167" s="213"/>
      <c r="L167" s="213"/>
      <c r="M167" s="213"/>
      <c r="N167" s="213"/>
      <c r="O167" s="214"/>
      <c r="U167" s="51"/>
    </row>
    <row r="168" spans="1:28" x14ac:dyDescent="0.25">
      <c r="A168" s="9"/>
      <c r="B168" s="231" t="s">
        <v>2657</v>
      </c>
      <c r="C168" s="231"/>
      <c r="D168" s="231"/>
      <c r="E168" s="8"/>
      <c r="F168" s="5"/>
      <c r="H168" s="81" t="s">
        <v>2656</v>
      </c>
      <c r="I168" s="212"/>
      <c r="J168" s="213"/>
      <c r="K168" s="213"/>
      <c r="L168" s="213"/>
      <c r="M168" s="213"/>
      <c r="N168" s="213"/>
      <c r="O168" s="21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2"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59"/>
      <c r="Z178" s="160" t="str">
        <f>IF(Y178&gt;0,SUM(E180+Y178),"")</f>
        <v/>
      </c>
      <c r="AA178" s="19"/>
      <c r="AB178" s="19"/>
    </row>
    <row r="179" spans="1:28" ht="23.25" x14ac:dyDescent="0.25">
      <c r="A179" s="9"/>
      <c r="B179" s="188" t="s">
        <v>2668</v>
      </c>
      <c r="C179" s="188"/>
      <c r="D179" s="188"/>
      <c r="E179" s="166">
        <v>0.02</v>
      </c>
      <c r="F179" s="165">
        <v>0.01</v>
      </c>
      <c r="G179" s="160">
        <f>IF(F179&gt;0,SUM(E179+F179),"")</f>
        <v>0.03</v>
      </c>
      <c r="H179" s="5"/>
      <c r="I179" s="188" t="s">
        <v>2670</v>
      </c>
      <c r="J179" s="188"/>
      <c r="K179" s="188"/>
      <c r="L179" s="188"/>
      <c r="M179" s="167">
        <v>0.02</v>
      </c>
      <c r="O179" s="8"/>
      <c r="Q179" s="19"/>
      <c r="R179" s="154">
        <f>IF(M179&gt;0,SUM(L179+M179),"")</f>
        <v>0.02</v>
      </c>
      <c r="T179" s="19"/>
      <c r="U179" s="234" t="s">
        <v>1166</v>
      </c>
      <c r="V179" s="234"/>
      <c r="W179" s="234"/>
      <c r="X179" s="24">
        <v>0.02</v>
      </c>
      <c r="Y179" s="159"/>
      <c r="Z179" s="160" t="str">
        <f>IF(Y179&gt;0,SUM(E181+Y179),"")</f>
        <v/>
      </c>
      <c r="AA179" s="19"/>
      <c r="AB179" s="19"/>
    </row>
    <row r="180" spans="1:28" ht="23.25" hidden="1" x14ac:dyDescent="0.25">
      <c r="A180" s="9"/>
      <c r="B180" s="174"/>
      <c r="C180" s="174"/>
      <c r="D180" s="174"/>
      <c r="E180" s="164"/>
      <c r="H180" s="5"/>
      <c r="I180" s="174"/>
      <c r="J180" s="174"/>
      <c r="K180" s="174"/>
      <c r="L180" s="174"/>
      <c r="M180" s="5"/>
      <c r="O180" s="8"/>
      <c r="Q180" s="19"/>
      <c r="R180" s="154" t="str">
        <f>IF(S180&gt;0,SUM(L180+S180),"")</f>
        <v/>
      </c>
      <c r="S180" s="159"/>
      <c r="T180" s="19"/>
      <c r="U180" s="234" t="s">
        <v>1167</v>
      </c>
      <c r="V180" s="234"/>
      <c r="W180" s="234"/>
      <c r="X180" s="24">
        <v>0.03</v>
      </c>
      <c r="Y180" s="159"/>
      <c r="Z180" s="160" t="str">
        <f>IF(Y180&gt;0,SUM(E182+Y180),"")</f>
        <v/>
      </c>
      <c r="AA180" s="19"/>
      <c r="AB180" s="19"/>
    </row>
    <row r="181" spans="1:28" ht="23.25" hidden="1" x14ac:dyDescent="0.25">
      <c r="A181" s="9"/>
      <c r="B181" s="174"/>
      <c r="C181" s="174"/>
      <c r="D181" s="174"/>
      <c r="E181" s="164"/>
      <c r="H181" s="5"/>
      <c r="I181" s="174"/>
      <c r="J181" s="174"/>
      <c r="K181" s="174"/>
      <c r="L181" s="174"/>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4"/>
      <c r="C182" s="174"/>
      <c r="D182" s="174"/>
      <c r="E182" s="164"/>
      <c r="H182" s="5"/>
      <c r="I182" s="174"/>
      <c r="J182" s="174"/>
      <c r="K182" s="174"/>
      <c r="L182" s="174"/>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4" t="str">
        <f>IF(S183&gt;0,SUM(L183+S183),"")</f>
        <v/>
      </c>
      <c r="S183" s="159"/>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1">
        <f>+SUM(G179:G182)</f>
        <v>0.03</v>
      </c>
      <c r="D185" s="91" t="s">
        <v>2628</v>
      </c>
      <c r="E185" s="94">
        <f>+(C185*SUM(K20:K35))</f>
        <v>13087288.92</v>
      </c>
      <c r="F185" s="92"/>
      <c r="G185" s="93"/>
      <c r="H185" s="88"/>
      <c r="I185" s="90" t="s">
        <v>2627</v>
      </c>
      <c r="J185" s="161">
        <f>+SUM(M179:M183)</f>
        <v>0.02</v>
      </c>
      <c r="K185" s="233" t="s">
        <v>2628</v>
      </c>
      <c r="L185" s="233"/>
      <c r="M185" s="94">
        <f>+J185*(SUM(K20:K35))</f>
        <v>8724859.2799999993</v>
      </c>
      <c r="N185" s="95"/>
      <c r="O185" s="96"/>
    </row>
    <row r="186" spans="1:28" ht="15.75" thickBot="1" x14ac:dyDescent="0.3">
      <c r="A186" s="10"/>
      <c r="B186" s="97"/>
      <c r="C186" s="97"/>
      <c r="D186" s="97"/>
      <c r="E186" s="97"/>
      <c r="F186" s="97"/>
      <c r="G186" s="97"/>
      <c r="H186" s="97"/>
      <c r="I186" s="163" t="s">
        <v>2672</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2" t="s">
        <v>2636</v>
      </c>
      <c r="C192" s="192"/>
      <c r="E192" s="5" t="s">
        <v>20</v>
      </c>
      <c r="H192" s="26" t="s">
        <v>24</v>
      </c>
      <c r="J192" s="5" t="s">
        <v>2637</v>
      </c>
      <c r="K192" s="5"/>
      <c r="M192" s="5"/>
      <c r="N192" s="5"/>
      <c r="O192" s="8"/>
      <c r="Q192" s="149"/>
      <c r="R192" s="150"/>
      <c r="S192" s="150"/>
      <c r="T192" s="149"/>
    </row>
    <row r="193" spans="1:18" x14ac:dyDescent="0.25">
      <c r="A193" s="9"/>
      <c r="C193" s="120">
        <v>29388</v>
      </c>
      <c r="D193" s="5"/>
      <c r="E193" s="121">
        <v>1400</v>
      </c>
      <c r="F193" s="5"/>
      <c r="G193" s="5"/>
      <c r="H193" s="142" t="s">
        <v>2716</v>
      </c>
      <c r="J193" s="5"/>
      <c r="K193" s="122"/>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2" t="s">
        <v>2717</v>
      </c>
      <c r="J211" s="27" t="s">
        <v>2622</v>
      </c>
      <c r="K211" s="143" t="s">
        <v>2721</v>
      </c>
      <c r="L211" s="21"/>
      <c r="M211" s="21"/>
      <c r="N211" s="21"/>
      <c r="O211" s="8"/>
    </row>
    <row r="212" spans="1:15" x14ac:dyDescent="0.25">
      <c r="A212" s="9"/>
      <c r="B212" s="27" t="s">
        <v>2619</v>
      </c>
      <c r="C212" s="142" t="s">
        <v>2719</v>
      </c>
      <c r="D212" s="21"/>
      <c r="G212" s="27" t="s">
        <v>2621</v>
      </c>
      <c r="H212" s="172" t="s">
        <v>2718</v>
      </c>
      <c r="J212" s="27" t="s">
        <v>2623</v>
      </c>
      <c r="K212" s="173"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hyperlinks>
    <hyperlink ref="K212" r:id="rId1"/>
  </hyperlinks>
  <printOptions horizontalCentered="1"/>
  <pageMargins left="3.937007874015748E-2" right="3.937007874015748E-2" top="0.35433070866141736" bottom="0.35433070866141736" header="0.31496062992125984" footer="0.31496062992125984"/>
  <pageSetup scale="28" orientation="landscape" r:id="rId2"/>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3"/>
  <tableParts count="3">
    <tablePart r:id="rId5"/>
    <tablePart r:id="rId6"/>
    <tablePart r:id="rId7"/>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purl.org/dc/terms/"/>
    <ds:schemaRef ds:uri="http://purl.org/dc/elements/1.1/"/>
    <ds:schemaRef ds:uri="http://schemas.microsoft.com/office/2006/documentManagement/types"/>
    <ds:schemaRef ds:uri="http://schemas.microsoft.com/office/infopath/2007/PartnerControls"/>
    <ds:schemaRef ds:uri="a65d333d-5b59-4810-bc94-b80d9325abbc"/>
    <ds:schemaRef ds:uri="4fb10211-09fb-4e80-9f0b-184718d5d98c"/>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HOGAR BELENCITO</cp:lastModifiedBy>
  <cp:lastPrinted>2020-12-29T21:26:27Z</cp:lastPrinted>
  <dcterms:created xsi:type="dcterms:W3CDTF">2020-10-14T21:57:42Z</dcterms:created>
  <dcterms:modified xsi:type="dcterms:W3CDTF">2020-12-29T21:27:30Z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