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329"/>
  <workbookPr codeName="ThisWorkbook"/>
  <mc:AlternateContent xmlns:mc="http://schemas.openxmlformats.org/markup-compatibility/2006">
    <mc:Choice Requires="x15">
      <x15ac:absPath xmlns:x15ac="http://schemas.microsoft.com/office/spreadsheetml/2010/11/ac" url="C:\Users\rosmery.gallego\Documents\HI DONCELLO\"/>
    </mc:Choice>
  </mc:AlternateContent>
  <workbookProtection lockStructure="1"/>
  <bookViews>
    <workbookView xWindow="-105" yWindow="-105" windowWidth="2184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<sst xmlns="http://schemas.openxmlformats.org/spreadsheetml/2006/main" count="3088" uniqueCount="2700">
  <si>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</si>
  <si>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</si>
  <si>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</si>
  <si>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</si>
  <si>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</si>
  <si>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</si>
  <si>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</si>
  <si>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</si>
  <si>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</si>
  <si>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</si>
  <si>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</si>
  <si>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</si>
  <si>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</si>
  <si>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</si>
  <si>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</si>
  <si>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</si>
  <si>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</si>
  <si>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</si>
  <si>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</si>
  <si>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</si>
  <si>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</si>
  <si>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</si>
  <si>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</si>
  <si>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</si>
  <si>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</si>
  <si>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</si>
  <si>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</si>
  <si>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</si>
  <si>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</si>
  <si>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</si>
  <si>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</si>
  <si>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</si>
  <si>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</si>
  <si>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</si>
  <si>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</si>
  <si>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</si>
  <si>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</si>
  <si>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</si>
  <si>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</si>
  <si>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</si>
  <si>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</si>
  <si>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</si>
  <si>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</si>
  <si>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</si>
  <si>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</si>
  <si>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</si>
  <si>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</si>
  <si>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</si>
  <si>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</si>
  <si>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</si>
  <si>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</si>
  <si>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</si>
  <si>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</si>
  <si>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</si>
  <si>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</si>
  <si>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</si>
  <si>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</si>
  <si>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</si>
  <si>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</si>
  <si>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</si>
  <si>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</si>
  <si>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</si>
  <si>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</si>
  <si>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</si>
  <si>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</si>
  <si>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</si>
  <si>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</si>
  <si>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</si>
  <si>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</si>
  <si>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</si>
  <si>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</si>
  <si>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</si>
  <si>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</si>
  <si>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</si>
  <si>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</si>
  <si>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</si>
  <si>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</si>
  <si>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</si>
  <si>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</si>
  <si>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</si>
  <si>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</si>
  <si>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</si>
  <si>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</si>
  <si>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</si>
  <si>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</si>
  <si>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</si>
  <si>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</si>
  <si>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</si>
  <si>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</si>
  <si>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</si>
  <si>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</si>
  <si>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</si>
  <si>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</si>
  <si>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</si>
  <si>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</si>
  <si>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</si>
  <si>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</si>
  <si>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</si>
  <si>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</si>
  <si>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</si>
  <si>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</si>
  <si>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</si>
  <si>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</si>
  <si>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</si>
  <si>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</si>
  <si>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</si>
  <si>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</si>
  <si>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</si>
  <si>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</si>
  <si>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</si>
  <si>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</si>
  <si>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</si>
  <si>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</si>
  <si>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</si>
  <si>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</si>
  <si>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</si>
  <si>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</si>
  <si>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</si>
  <si>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</si>
  <si>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</si>
  <si>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</si>
  <si>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</si>
  <si>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</si>
  <si>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</si>
  <si>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</si>
  <si>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</si>
  <si>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</si>
  <si>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</si>
  <si>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</si>
  <si>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</si>
  <si>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</si>
  <si>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</si>
  <si>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</si>
  <si>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</si>
  <si>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</si>
  <si>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</si>
  <si>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</si>
  <si>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</si>
  <si>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</si>
  <si>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</si>
  <si>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</si>
  <si>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</si>
  <si>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</si>
  <si>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</si>
  <si>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</si>
  <si>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</si>
  <si>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</si>
  <si>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</si>
  <si>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</si>
  <si>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</si>
  <si>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</si>
  <si>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</si>
  <si>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</si>
  <si>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</si>
  <si>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</si>
  <si>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</si>
  <si>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</si>
  <si>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</si>
  <si>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</si>
  <si>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</si>
  <si>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</si>
  <si>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</si>
  <si>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</si>
  <si>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</si>
  <si>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</si>
  <si>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</si>
  <si>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</si>
  <si>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</si>
  <si>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</si>
  <si>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</si>
  <si>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</si>
  <si>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</si>
  <si>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</si>
  <si>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</si>
  <si>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</si>
  <si>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</si>
  <si>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</si>
  <si>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</si>
  <si>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</si>
  <si>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</si>
  <si>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</si>
  <si>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</si>
  <si>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</si>
  <si>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</si>
  <si>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</si>
  <si>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</si>
  <si>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</si>
  <si>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</si>
  <si>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</si>
  <si>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</si>
  <si>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</si>
  <si>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</si>
  <si>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</si>
  <si>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</si>
  <si>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</si>
  <si>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</si>
  <si>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</si>
  <si>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</si>
  <si>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</si>
  <si>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</si>
  <si>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</si>
  <si>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</si>
  <si>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</si>
  <si>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</si>
  <si>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</si>
  <si>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</si>
  <si>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</si>
  <si>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</si>
  <si>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</si>
  <si>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</si>
  <si>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</si>
  <si>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</si>
  <si>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</si>
  <si>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</si>
  <si>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</si>
  <si>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</si>
  <si>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</si>
  <si>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</si>
  <si>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</si>
  <si>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</si>
  <si>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</si>
  <si>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</si>
  <si>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</si>
  <si>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</si>
  <si>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</si>
  <si>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</si>
  <si>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</si>
  <si>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</si>
  <si>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</si>
  <si>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</si>
  <si>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</si>
  <si>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</si>
  <si>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</si>
  <si>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</si>
  <si>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</si>
  <si>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</si>
  <si>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</si>
  <si>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</si>
  <si>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</si>
  <si>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</si>
  <si>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</si>
  <si>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</si>
  <si>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</si>
  <si>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</si>
  <si>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</si>
  <si>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</si>
  <si>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</si>
  <si>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</si>
  <si>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</si>
  <si>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</si>
  <si>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</si>
  <si>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</si>
  <si>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</si>
  <si>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</si>
  <si>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</si>
  <si>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</si>
  <si>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</si>
  <si>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</si>
  <si>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</si>
  <si>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</si>
  <si>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</si>
  <si>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</si>
  <si>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</si>
  <si>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</si>
  <si>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</si>
  <si>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</si>
  <si>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</si>
  <si>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</si>
  <si>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</si>
  <si>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</si>
  <si>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</si>
  <si>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</si>
  <si>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</si>
  <si>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</si>
  <si>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</si>
  <si>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</si>
  <si>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</si>
  <si>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</si>
  <si>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</si>
  <si>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</si>
  <si>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</si>
  <si>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</si>
  <si>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</si>
  <si>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</si>
  <si>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</si>
  <si>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</si>
  <si>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</si>
  <si>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</si>
  <si>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</si>
  <si>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</si>
  <si>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</si>
  <si>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</si>
  <si>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</si>
  <si>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</si>
  <si>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</si>
  <si>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</si>
  <si>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</si>
  <si>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</si>
  <si>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</si>
  <si>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</si>
  <si>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</si>
  <si>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</si>
  <si>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</si>
  <si>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</si>
  <si>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</si>
  <si>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</si>
  <si>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</si>
  <si>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</si>
  <si>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</si>
  <si>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</si>
  <si>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</si>
  <si>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</si>
  <si>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</si>
  <si>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</si>
  <si>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</si>
  <si>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</si>
  <si>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</si>
  <si>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</si>
  <si>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</si>
  <si>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</si>
  <si>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</si>
  <si>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</si>
  <si>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</si>
  <si>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</si>
  <si>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</si>
  <si>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</si>
  <si>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</si>
  <si>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</si>
  <si>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</si>
  <si>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</si>
  <si>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</si>
  <si>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</si>
  <si>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</si>
  <si>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</si>
  <si>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</si>
  <si>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</si>
  <si>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</si>
  <si>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</si>
  <si>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</si>
  <si>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</si>
  <si>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</si>
  <si>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</si>
  <si>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</si>
  <si>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</si>
  <si>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</si>
  <si>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</si>
  <si>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</si>
  <si>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</si>
  <si>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</si>
  <si>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</si>
  <si>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</si>
  <si>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</si>
  <si>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</si>
  <si>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</si>
  <si>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</si>
  <si>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</si>
  <si>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</si>
  <si>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</si>
  <si>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</si>
  <si>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</si>
  <si>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</si>
  <si>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</si>
  <si>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</si>
  <si>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</si>
  <si>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</si>
  <si>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</si>
  <si>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</si>
  <si>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</si>
  <si>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</si>
  <si>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</si>
  <si>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</si>
  <si>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</si>
  <si>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</si>
  <si>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</si>
  <si>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</si>
  <si>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</si>
  <si>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</si>
  <si>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</si>
  <si>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</si>
  <si>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</si>
  <si>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</si>
  <si>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</si>
  <si>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</si>
  <si>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</si>
  <si>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</si>
  <si>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</si>
  <si>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</si>
  <si>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</si>
  <si>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</si>
  <si>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</si>
  <si>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</si>
  <si>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</si>
  <si>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</si>
  <si>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</si>
  <si>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</si>
  <si>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</si>
  <si>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</si>
  <si>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</si>
  <si>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</si>
  <si>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</si>
  <si>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</si>
  <si>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</si>
  <si>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</si>
  <si>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</si>
  <si>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</si>
  <si>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</si>
  <si>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</si>
  <si>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</si>
  <si>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</si>
  <si>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</si>
  <si>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</si>
  <si>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</si>
  <si>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</si>
  <si>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</si>
  <si>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</si>
  <si>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</si>
  <si>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</si>
  <si>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</si>
  <si>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</si>
  <si>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</si>
  <si>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</si>
  <si>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</si>
  <si>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</si>
  <si>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</si>
  <si>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</si>
  <si>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</si>
  <si>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</si>
  <si>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</si>
  <si>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</si>
  <si>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</si>
  <si>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</si>
  <si>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</si>
  <si>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</si>
  <si>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</si>
  <si>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</si>
  <si>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</si>
  <si>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</si>
  <si>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</si>
  <si>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</si>
  <si>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</si>
  <si>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</si>
  <si>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</si>
  <si>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</si>
  <si>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</si>
  <si>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</si>
  <si>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</si>
  <si>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</si>
  <si>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</si>
  <si>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</si>
  <si>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</si>
  <si>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</si>
  <si>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</si>
  <si>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</si>
  <si>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</si>
  <si>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</si>
  <si>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</si>
  <si>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</si>
  <si>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</si>
  <si>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</si>
  <si>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</si>
  <si>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</si>
  <si>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</si>
  <si>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</si>
  <si>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</si>
  <si>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</si>
  <si>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</si>
  <si>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</si>
  <si>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</si>
  <si>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</si>
  <si>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</si>
  <si>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</si>
  <si>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</si>
  <si>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</si>
  <si>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</si>
  <si>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</si>
  <si>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</si>
  <si>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</si>
  <si>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</si>
  <si>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</si>
  <si>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</si>
  <si>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</si>
  <si>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</si>
  <si>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</si>
  <si>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</si>
  <si>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</si>
  <si>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</si>
  <si>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</si>
  <si>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</si>
  <si>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</si>
  <si>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</si>
  <si>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</si>
  <si>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</si>
  <si>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</si>
  <si>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</si>
  <si>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</si>
  <si>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</si>
  <si>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</si>
  <si>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</si>
  <si>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</si>
  <si>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</si>
  <si>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</si>
  <si>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</si>
  <si>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</si>
  <si>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</si>
  <si>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</si>
  <si>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</si>
  <si>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</si>
  <si>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</si>
  <si>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</si>
  <si>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</si>
  <si>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</si>
  <si>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</si>
  <si>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</si>
  <si>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</si>
  <si>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</si>
  <si>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</si>
  <si>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</si>
  <si>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</si>
  <si>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</si>
  <si>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</si>
  <si>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</si>
  <si>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</si>
  <si>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</si>
  <si>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</si>
  <si>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</si>
  <si>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</si>
  <si>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</si>
  <si>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</si>
  <si>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</si>
  <si>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</si>
  <si>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</si>
  <si>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</si>
  <si>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</si>
  <si>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</si>
  <si>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</si>
  <si>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</si>
  <si>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</si>
  <si>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</si>
  <si>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</si>
  <si>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</si>
  <si>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</si>
  <si>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</si>
  <si>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</si>
  <si>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</si>
  <si>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</si>
  <si>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</si>
  <si>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</si>
  <si>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</si>
  <si>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</si>
  <si>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</si>
  <si>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</si>
  <si>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</si>
  <si>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</si>
  <si>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</si>
  <si>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</si>
  <si>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</si>
  <si>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</si>
  <si>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</si>
  <si>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</si>
  <si>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</si>
  <si>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</si>
  <si>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</si>
  <si>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</si>
  <si>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</si>
  <si>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</si>
  <si>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</si>
  <si>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</si>
  <si>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</si>
  <si>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</si>
  <si>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</si>
  <si>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</si>
  <si>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</si>
  <si>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</si>
  <si>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</si>
  <si>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</si>
  <si>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</si>
  <si>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</si>
  <si>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</si>
  <si>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</si>
  <si>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</si>
  <si>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</si>
  <si>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</si>
  <si>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</si>
  <si>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</si>
  <si>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</si>
  <si>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</si>
  <si>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</si>
  <si>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</si>
  <si>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</si>
  <si>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</si>
  <si>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</si>
  <si>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</si>
  <si>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</si>
  <si>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</si>
  <si>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</si>
  <si>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</si>
  <si>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</si>
  <si>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</si>
  <si>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</si>
  <si>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</si>
  <si>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</si>
  <si>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</si>
  <si>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</si>
  <si>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</si>
  <si>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</si>
  <si>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</si>
  <si>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</si>
  <si>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</si>
  <si>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</si>
  <si>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</si>
  <si>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</si>
  <si>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</si>
  <si>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</si>
  <si>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</si>
  <si>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</si>
  <si>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</si>
  <si>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</si>
  <si>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</si>
  <si>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</si>
  <si>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</si>
  <si>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</si>
  <si>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</si>
  <si>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</si>
  <si>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</si>
  <si>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</si>
  <si>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</si>
  <si>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</si>
  <si>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</si>
  <si>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</si>
  <si>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</si>
  <si>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</si>
  <si>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</si>
  <si>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</si>
  <si>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</si>
  <si>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</si>
  <si>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</si>
  <si>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</si>
  <si>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</si>
  <si>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</si>
  <si>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</si>
  <si>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</si>
  <si>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</si>
  <si>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</si>
  <si>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</si>
  <si>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</si>
  <si>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</si>
  <si>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</si>
  <si>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</si>
  <si>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</si>
  <si>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</si>
  <si>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</si>
  <si>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</si>
  <si>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</si>
  <si>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</si>
  <si>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</si>
  <si>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</si>
  <si>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</si>
  <si>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</si>
  <si>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</si>
  <si>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</si>
  <si>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</si>
  <si>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</si>
  <si>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</si>
  <si>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</si>
  <si>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</si>
  <si>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</si>
  <si>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</si>
  <si>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</si>
  <si>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</si>
  <si>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</si>
  <si>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</si>
  <si>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</si>
  <si>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</si>
  <si>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</si>
  <si>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</si>
  <si>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</si>
  <si>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</si>
  <si>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</si>
  <si>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</si>
  <si>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</si>
  <si>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</si>
  <si>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</si>
  <si>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</si>
  <si>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</si>
  <si>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</si>
  <si>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</si>
  <si>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</si>
  <si>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</si>
  <si>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</si>
  <si>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</si>
  <si>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</si>
  <si>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</si>
  <si>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</si>
  <si>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</si>
  <si>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</si>
  <si>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</si>
  <si>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</si>
  <si>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</si>
  <si>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</si>
  <si>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</si>
  <si>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</si>
  <si>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</si>
  <si>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</si>
  <si>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</si>
  <si>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</si>
  <si>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</si>
  <si>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</si>
  <si>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</si>
  <si>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</si>
  <si>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</si>
  <si>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</si>
  <si>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</si>
  <si>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</si>
  <si>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</si>
  <si>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</si>
  <si>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</si>
  <si>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</si>
  <si>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</si>
  <si>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</si>
  <si>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</si>
  <si>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</si>
  <si>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</si>
  <si>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</si>
  <si>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</si>
  <si>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</si>
  <si>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</si>
  <si>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</si>
  <si>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</si>
  <si>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</si>
  <si>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</si>
  <si>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</si>
  <si>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</si>
  <si>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</si>
  <si>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</si>
  <si>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</si>
  <si>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</si>
  <si>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</si>
  <si>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</si>
  <si>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</si>
  <si>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</si>
  <si>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</si>
  <si>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</si>
  <si>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</si>
  <si>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</si>
  <si>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</si>
  <si>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</si>
  <si>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</si>
  <si>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</si>
  <si>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</si>
  <si>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</si>
  <si>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</si>
  <si>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</si>
  <si>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</si>
  <si>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</si>
  <si>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</si>
  <si>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</si>
  <si>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</si>
  <si>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</si>
  <si>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</si>
  <si>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</si>
  <si>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</si>
  <si>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</si>
  <si>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</si>
  <si>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</si>
  <si>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</si>
  <si>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</si>
  <si>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</si>
  <si>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</si>
  <si>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</si>
  <si>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</si>
  <si>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</si>
  <si>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</si>
  <si>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</si>
  <si>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</si>
  <si>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</si>
  <si>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</si>
  <si>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</si>
  <si>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</si>
  <si>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</si>
  <si>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</si>
  <si>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</si>
  <si>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</si>
  <si>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</si>
  <si>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</si>
  <si>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</si>
  <si>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</si>
  <si>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</si>
  <si>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</si>
  <si>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</si>
  <si>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</si>
  <si>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</si>
  <si>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</si>
  <si>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</si>
  <si>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</si>
  <si>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</si>
  <si>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</si>
  <si>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</si>
  <si>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</si>
  <si>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</si>
  <si>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</si>
  <si>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</si>
  <si>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</si>
  <si>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</si>
  <si>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</si>
  <si>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</si>
  <si>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</si>
  <si>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</si>
  <si>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</si>
  <si>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</si>
  <si>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</si>
  <si>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</si>
  <si>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</si>
  <si>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</si>
  <si>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</si>
  <si>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</si>
  <si>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</si>
  <si>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</si>
  <si>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</si>
  <si>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</si>
  <si>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</si>
  <si>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</si>
  <si>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</si>
  <si>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</si>
  <si>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</si>
  <si>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</si>
  <si>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</si>
  <si>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</si>
  <si>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</si>
  <si>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</si>
  <si>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</si>
  <si>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</si>
  <si>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</si>
  <si>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</si>
  <si>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</si>
  <si>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</si>
  <si>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</si>
  <si>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</si>
  <si>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</si>
  <si>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</si>
  <si>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</si>
  <si>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</si>
  <si>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</si>
  <si>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</si>
  <si>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</si>
  <si>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</si>
  <si>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</si>
  <si>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</si>
  <si>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</si>
  <si>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</si>
  <si>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</si>
  <si>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</si>
  <si>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</si>
  <si>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</si>
  <si>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</si>
  <si>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</si>
  <si>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</si>
  <si>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</si>
  <si>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</si>
  <si>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</si>
  <si>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</si>
  <si>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</si>
  <si>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</si>
  <si>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</si>
  <si>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</si>
  <si>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</si>
  <si>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</si>
  <si>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</si>
  <si>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</si>
  <si>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</si>
  <si>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</si>
  <si>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</si>
  <si>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</si>
  <si>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</si>
  <si>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</si>
  <si>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</si>
  <si>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</si>
  <si>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</si>
  <si>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</si>
  <si>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</si>
  <si>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</si>
  <si>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</si>
  <si>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</si>
  <si>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</si>
  <si>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</si>
  <si>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</si>
  <si>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</si>
  <si>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</si>
  <si>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</si>
  <si>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</si>
  <si>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</si>
  <si>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</si>
  <si>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</si>
  <si>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</si>
  <si>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</si>
  <si>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</si>
  <si>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</si>
  <si>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</si>
  <si>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</si>
  <si>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</si>
  <si>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</si>
  <si>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</si>
  <si>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</si>
  <si>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</si>
  <si>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</si>
  <si>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</si>
  <si>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</si>
  <si>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</si>
  <si>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</si>
  <si>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</si>
  <si>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</si>
  <si>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</si>
  <si>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</si>
  <si>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</si>
  <si>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</si>
  <si>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</si>
  <si>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</si>
  <si>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</si>
  <si>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</si>
  <si>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</si>
  <si>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</si>
  <si>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</si>
  <si>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</si>
  <si>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</si>
  <si>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</si>
  <si>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</si>
  <si>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</si>
  <si>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</si>
  <si>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</si>
  <si>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</si>
  <si>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</si>
  <si>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</si>
  <si>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</si>
  <si>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</si>
  <si>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</si>
  <si>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</si>
  <si>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</si>
  <si>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</si>
  <si>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</si>
  <si>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</si>
  <si>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</si>
  <si>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</si>
  <si>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</si>
  <si>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</si>
  <si>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</si>
  <si>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</si>
  <si>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</si>
  <si>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</si>
  <si>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</si>
  <si>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</si>
  <si>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</si>
  <si>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</si>
  <si>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</si>
  <si>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</si>
  <si>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</si>
  <si>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</si>
  <si>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</si>
  <si>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</si>
  <si>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</si>
  <si>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</si>
  <si>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</si>
  <si>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</si>
  <si>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</si>
  <si>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</si>
  <si>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</si>
  <si>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</si>
  <si>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</si>
  <si>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</si>
  <si>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</si>
  <si>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</si>
  <si>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</si>
  <si>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</si>
  <si>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</si>
  <si>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</si>
  <si>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</si>
  <si>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</si>
  <si>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</si>
  <si>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</si>
  <si>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</si>
  <si>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</si>
  <si>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</si>
  <si>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</si>
  <si>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</si>
  <si>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</si>
  <si>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</si>
  <si>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</si>
  <si>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</si>
  <si>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</si>
  <si>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</si>
  <si>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</si>
  <si>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</si>
  <si>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</si>
  <si>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</si>
  <si>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</si>
  <si>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</si>
  <si>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</si>
  <si>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</si>
  <si>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</si>
  <si>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</si>
  <si>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</si>
  <si>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</si>
  <si>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</si>
  <si>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</si>
  <si>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</si>
  <si>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</si>
  <si>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</si>
  <si>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</si>
  <si>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</si>
  <si>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</si>
  <si>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</si>
  <si>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</si>
  <si>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</si>
  <si>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</si>
  <si>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</si>
  <si>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</si>
  <si>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</si>
  <si>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</si>
  <si>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</si>
  <si>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</si>
  <si>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</si>
  <si>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</si>
  <si>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</si>
  <si>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</si>
  <si>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</si>
  <si>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</si>
  <si>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</si>
  <si>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</si>
  <si>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</si>
  <si>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</si>
  <si>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</si>
  <si>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</si>
  <si>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</si>
  <si>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</si>
  <si>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</si>
  <si>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</si>
  <si>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</si>
  <si>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</si>
  <si>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</si>
  <si>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</si>
  <si>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</si>
  <si>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</si>
  <si>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</si>
  <si>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</si>
  <si>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</si>
  <si>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</si>
  <si>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</si>
  <si>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</si>
  <si>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</si>
  <si>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</si>
  <si>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</si>
  <si>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</si>
  <si>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</si>
  <si>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</si>
  <si>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</si>
  <si>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</si>
  <si>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</si>
  <si>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</si>
  <si>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</si>
  <si>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</si>
  <si>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</si>
  <si>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</si>
  <si>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</si>
  <si>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</si>
  <si>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</si>
  <si>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</si>
  <si>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</si>
  <si>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</si>
  <si>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</si>
  <si>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</si>
  <si>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</si>
  <si>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</si>
  <si>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</si>
  <si>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</si>
  <si>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</si>
  <si>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</si>
  <si>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</si>
  <si>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</si>
  <si>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</si>
  <si>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</si>
  <si>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</si>
  <si>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</si>
  <si>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</si>
  <si>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</si>
  <si>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</si>
  <si>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</si>
  <si>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</si>
  <si>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</si>
  <si>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</si>
  <si>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</si>
  <si>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</si>
  <si>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</si>
  <si>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</si>
  <si>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</si>
  <si>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</si>
  <si>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</si>
  <si>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</si>
  <si>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</si>
  <si>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</si>
  <si>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</si>
  <si>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</si>
  <si>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</si>
  <si>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</si>
  <si>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</si>
  <si>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</si>
  <si>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</si>
  <si>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</si>
  <si>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</si>
  <si>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</si>
  <si>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</si>
  <si>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</si>
  <si>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</si>
  <si>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</si>
  <si>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</si>
  <si>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</si>
  <si>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</si>
  <si>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</si>
  <si>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</si>
  <si>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</si>
  <si>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</si>
  <si>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</si>
  <si>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</si>
  <si>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</si>
  <si>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</si>
  <si>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</si>
  <si>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</si>
  <si>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</si>
  <si>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</si>
  <si>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</si>
  <si>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</si>
  <si>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</si>
  <si>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</si>
  <si>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</si>
  <si>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</si>
  <si>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</si>
  <si>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</si>
  <si>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</si>
  <si>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</si>
  <si>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</si>
  <si>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</si>
  <si>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</si>
  <si>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</si>
  <si>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</si>
  <si>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</si>
  <si>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</si>
  <si>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</si>
  <si>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</si>
  <si>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</si>
  <si>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</si>
  <si>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</si>
  <si>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</si>
  <si>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</si>
  <si>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</si>
  <si>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</si>
  <si>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</si>
  <si>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</si>
  <si>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</si>
  <si>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</si>
  <si>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</si>
  <si>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</si>
  <si>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</si>
  <si>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</si>
  <si>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</si>
  <si>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</si>
  <si>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</si>
  <si>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</si>
  <si>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</si>
  <si>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</si>
  <si>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</si>
  <si>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</si>
  <si>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</si>
  <si>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</si>
  <si>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</si>
  <si>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</si>
  <si>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</si>
  <si>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</si>
  <si>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</si>
  <si>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</si>
  <si>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</si>
  <si>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</si>
  <si>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</si>
  <si>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</si>
  <si>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</si>
  <si>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</si>
  <si>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</si>
  <si>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</si>
  <si>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</si>
  <si>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</si>
  <si>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</si>
  <si>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</si>
  <si>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</si>
  <si>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</si>
  <si>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</si>
  <si>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</si>
  <si>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</si>
  <si>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</si>
  <si>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</si>
  <si>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</si>
  <si>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</si>
  <si>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</si>
  <si>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</si>
  <si>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</si>
  <si>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</si>
  <si>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</si>
  <si>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</si>
  <si>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</si>
  <si>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</si>
  <si>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</si>
  <si>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</si>
  <si>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</si>
  <si>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</si>
  <si>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</si>
  <si>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</si>
  <si>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</si>
  <si>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</si>
  <si>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</si>
  <si>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</si>
  <si>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</si>
  <si>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</si>
  <si>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</si>
  <si>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</si>
  <si>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</si>
  <si>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</si>
  <si>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</si>
  <si>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</si>
  <si>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</si>
  <si>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</si>
  <si>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</si>
  <si>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</si>
  <si>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</si>
  <si>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</si>
  <si>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</si>
  <si>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</si>
  <si>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</si>
  <si>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</si>
  <si>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</si>
  <si>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</si>
  <si>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</si>
  <si>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</si>
  <si>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</si>
  <si>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</si>
  <si>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</si>
  <si>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</si>
  <si>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</si>
  <si>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</si>
  <si>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</si>
  <si>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</si>
  <si>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</si>
  <si>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</si>
  <si>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</si>
  <si>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</si>
  <si>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</si>
  <si>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</si>
  <si>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</si>
  <si>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</si>
  <si>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</si>
  <si>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</si>
  <si>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</si>
  <si>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</si>
  <si>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</si>
  <si>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</si>
  <si>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</si>
  <si>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</si>
  <si>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</si>
  <si>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</si>
  <si>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</si>
  <si>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</si>
  <si>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</si>
  <si>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</si>
  <si>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</si>
  <si>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</si>
  <si>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</si>
  <si>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</si>
  <si>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</si>
  <si>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</si>
  <si>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</si>
  <si>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</si>
  <si>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</si>
  <si>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</si>
  <si>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</si>
  <si>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</si>
  <si>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</si>
  <si>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</si>
  <si>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</si>
  <si>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</si>
  <si>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</si>
  <si>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</si>
  <si>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</si>
  <si>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</si>
  <si>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</si>
  <si>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</si>
  <si>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</si>
  <si>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</si>
  <si>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</si>
  <si>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</si>
  <si>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</si>
  <si>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</si>
  <si>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</si>
  <si>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</si>
  <si>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</si>
  <si>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</si>
  <si>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</si>
  <si>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</si>
  <si>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</si>
  <si>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</si>
  <si>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</si>
  <si>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</si>
  <si>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</si>
  <si>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</si>
  <si>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</si>
  <si>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</si>
  <si>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</si>
  <si>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</si>
  <si>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</si>
  <si>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</si>
  <si>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</si>
  <si>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</si>
  <si>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</si>
  <si>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</si>
  <si>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</si>
  <si>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</si>
  <si>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</si>
  <si>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</si>
  <si>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</si>
  <si>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</si>
  <si>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</si>
  <si>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</si>
  <si>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</si>
  <si>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</si>
  <si>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</si>
  <si>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</si>
  <si>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</si>
  <si>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</si>
  <si>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</si>
  <si>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</si>
  <si>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</si>
  <si>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</si>
  <si>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</si>
  <si>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</si>
  <si>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</si>
  <si>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</si>
  <si>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</si>
  <si>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</si>
  <si>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</si>
  <si>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</si>
  <si>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</si>
  <si>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</si>
  <si>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</si>
  <si>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</si>
  <si>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</si>
  <si>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</si>
  <si>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</si>
  <si>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</si>
  <si>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</si>
  <si>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</si>
  <si>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</si>
  <si>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</si>
  <si>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</si>
  <si>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</si>
  <si>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</si>
  <si>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</si>
  <si>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</si>
  <si>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</si>
  <si>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</si>
  <si>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</si>
  <si>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</si>
  <si>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</si>
  <si>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</si>
  <si>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</si>
  <si>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</si>
  <si>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</si>
  <si>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</si>
  <si>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</si>
  <si>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</si>
  <si>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</si>
  <si>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</si>
  <si>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</si>
  <si>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</si>
  <si>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</si>
  <si>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</si>
  <si>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</si>
  <si>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</si>
  <si>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</si>
  <si>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</si>
  <si>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</si>
  <si>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</si>
  <si>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</si>
  <si>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</si>
  <si>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</si>
  <si>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</si>
  <si>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</si>
  <si>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</si>
  <si>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</si>
  <si>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</si>
  <si>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</si>
  <si>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</si>
  <si>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</si>
  <si>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</si>
  <si>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</si>
  <si>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</si>
  <si>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</si>
  <si>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</si>
  <si>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</si>
  <si>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</si>
  <si>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</si>
  <si>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</si>
  <si>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</si>
  <si>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</si>
  <si>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</si>
  <si>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</si>
  <si>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</si>
  <si>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</si>
  <si>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</si>
  <si>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</si>
  <si>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</si>
  <si>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</si>
  <si>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</si>
  <si>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</si>
  <si>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</si>
  <si>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</si>
  <si>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</si>
  <si>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</si>
  <si>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</si>
  <si>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</si>
  <si>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</si>
  <si>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</si>
  <si>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</si>
  <si>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</si>
  <si>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</si>
  <si>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</si>
  <si>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</si>
  <si>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</si>
  <si>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</si>
  <si>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</si>
  <si>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</si>
  <si>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</si>
  <si>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</si>
  <si>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</si>
  <si>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</si>
  <si>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</si>
  <si>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</si>
  <si>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</si>
  <si>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</si>
  <si>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</si>
  <si>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</si>
  <si>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</si>
  <si>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</si>
  <si>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</si>
  <si>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</si>
  <si>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</si>
  <si>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</si>
  <si>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</si>
  <si>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</si>
  <si>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</si>
  <si>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</si>
  <si>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</si>
  <si>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</si>
  <si>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</si>
  <si>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</si>
  <si>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</si>
  <si>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</si>
  <si>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</si>
  <si>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</si>
  <si>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</si>
  <si>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</si>
  <si>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</si>
  <si>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</si>
  <si>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</si>
  <si>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</si>
  <si>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</si>
  <si>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</si>
  <si>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</si>
  <si>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</si>
  <si>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</si>
  <si>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</si>
  <si>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</si>
  <si>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</si>
  <si>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</si>
  <si>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</si>
  <si>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</si>
  <si>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</si>
  <si>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</si>
  <si>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</si>
  <si>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</si>
  <si>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</si>
  <si>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</si>
  <si>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</si>
  <si>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</si>
  <si>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</si>
  <si>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</si>
  <si>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</si>
  <si>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</si>
  <si>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</si>
  <si>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</si>
  <si>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</si>
  <si>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</si>
  <si>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</si>
  <si>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</si>
  <si>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</si>
  <si>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</si>
  <si>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</si>
  <si>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</si>
  <si>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</si>
  <si>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</si>
  <si>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</si>
  <si>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</si>
  <si>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</si>
  <si>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</si>
  <si>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</si>
  <si>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</si>
  <si>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</si>
  <si>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</si>
  <si>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</si>
  <si>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</si>
  <si>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</si>
  <si>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</si>
  <si>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</si>
  <si>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</si>
  <si>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</si>
  <si>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</si>
  <si>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</si>
  <si>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</si>
  <si>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</si>
  <si>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</si>
  <si>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</si>
  <si>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</si>
  <si>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</si>
  <si>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</si>
  <si>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</si>
  <si>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</si>
  <si>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</si>
  <si>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</si>
  <si>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</si>
  <si>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</si>
  <si>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</si>
  <si>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</si>
  <si>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</si>
  <si>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</si>
  <si>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</si>
  <si>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</si>
  <si>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</si>
  <si>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</si>
  <si>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</si>
  <si>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</si>
  <si>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</si>
  <si>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</si>
  <si>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</si>
  <si>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</si>
  <si>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</si>
  <si>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</si>
  <si>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</si>
  <si>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</si>
  <si>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</si>
  <si>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</si>
  <si>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</si>
  <si>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</si>
  <si>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</si>
  <si>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</si>
  <si>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</si>
  <si>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</si>
  <si>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</si>
  <si>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</si>
  <si>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</si>
  <si>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</si>
  <si>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</si>
  <si>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</si>
  <si>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</si>
  <si>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</si>
  <si>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</si>
  <si>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</si>
  <si>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</si>
  <si>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</si>
  <si>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</si>
  <si>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</si>
  <si>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</si>
  <si>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</si>
  <si>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</si>
  <si>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</si>
  <si>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</si>
  <si>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</si>
  <si>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</si>
  <si>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</si>
  <si>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</si>
  <si>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</si>
  <si>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</si>
  <si>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</si>
  <si>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</si>
  <si>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</si>
  <si>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</si>
  <si>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</si>
  <si>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</si>
  <si>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</si>
  <si>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</si>
  <si>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</si>
  <si>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</si>
  <si>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</si>
  <si>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</si>
  <si>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</si>
  <si>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</si>
  <si>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</si>
  <si>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</si>
  <si>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</si>
  <si>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</si>
  <si>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</si>
  <si>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</si>
  <si>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</si>
  <si>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</si>
  <si>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</si>
  <si>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</si>
  <si>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</si>
  <si>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</si>
  <si>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</si>
  <si>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</si>
  <si>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</si>
  <si>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</si>
  <si>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</si>
  <si>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</si>
  <si>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</si>
  <si>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</si>
  <si>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</si>
  <si>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</si>
  <si>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</si>
  <si>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</si>
  <si>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</si>
  <si>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</si>
  <si>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</si>
  <si>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</si>
  <si>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</si>
  <si>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</si>
  <si>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</si>
  <si>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</si>
  <si>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</si>
  <si>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</si>
  <si>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</si>
  <si>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</si>
  <si>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</si>
  <si>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</si>
  <si>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</si>
  <si>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</si>
  <si>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</si>
  <si>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</si>
  <si>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</si>
  <si>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</si>
  <si>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</si>
  <si>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</si>
  <si>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</si>
  <si>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</si>
  <si>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</si>
  <si>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</si>
  <si>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</si>
  <si>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</si>
  <si>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</si>
  <si>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</si>
  <si>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</si>
  <si>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</si>
  <si>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</si>
  <si>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</si>
  <si>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</si>
  <si>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</si>
  <si>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</si>
  <si>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</si>
  <si>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</si>
  <si>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</si>
  <si>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</si>
  <si>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</si>
  <si>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</si>
  <si>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</si>
  <si>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</si>
  <si>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</si>
  <si>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</si>
  <si>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</si>
  <si>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</si>
  <si>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</si>
  <si>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</si>
  <si>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</si>
  <si>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</si>
  <si>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</si>
  <si>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</si>
  <si>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</si>
  <si>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</si>
  <si>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</si>
  <si>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</si>
  <si>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</si>
  <si>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</si>
  <si>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</si>
  <si>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</si>
  <si>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</si>
  <si>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</si>
  <si>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</si>
  <si>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</si>
  <si>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</si>
  <si>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</si>
  <si>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</si>
  <si>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</si>
  <si>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</si>
  <si>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</si>
  <si>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</si>
  <si>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</si>
  <si>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</si>
  <si>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</si>
  <si>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</si>
  <si>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</si>
  <si>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</si>
  <si>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</si>
  <si>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</si>
  <si>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</si>
  <si>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</si>
  <si>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</si>
  <si>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</si>
  <si>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</si>
  <si>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</si>
  <si>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</si>
  <si>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</si>
  <si>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</si>
  <si>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</si>
  <si>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</si>
  <si>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</si>
  <si>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</si>
  <si>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</si>
  <si>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</si>
  <si>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</si>
  <si>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</si>
  <si>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</si>
  <si>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</si>
  <si>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</si>
  <si>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</si>
  <si>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</si>
  <si>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</si>
  <si>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</si>
  <si>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</si>
  <si>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</si>
  <si>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</si>
  <si>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</si>
  <si>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</si>
  <si>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</si>
  <si>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</si>
  <si>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</si>
  <si>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</si>
  <si>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</si>
  <si>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</si>
  <si>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</si>
  <si>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</si>
  <si>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</si>
  <si>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</si>
  <si>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</si>
  <si>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</si>
  <si>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</si>
  <si>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</si>
  <si>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</si>
  <si>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</si>
  <si>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</si>
  <si>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</si>
  <si>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</si>
  <si>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</si>
  <si>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</si>
  <si>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</si>
  <si>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</si>
  <si>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</si>
  <si>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</si>
  <si>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</si>
  <si>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</si>
  <si>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</si>
  <si>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</si>
  <si>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</si>
  <si>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</si>
  <si>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</si>
  <si>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</si>
  <si>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</si>
  <si>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</si>
  <si>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</si>
  <si>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</si>
  <si>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</si>
  <si>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</si>
  <si>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</si>
  <si>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</si>
  <si>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</si>
  <si>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</si>
  <si>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</si>
  <si>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</si>
  <si>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</si>
  <si>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</si>
  <si>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</si>
  <si>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</si>
  <si>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</si>
  <si>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</si>
  <si>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</si>
  <si>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</si>
  <si>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</si>
  <si>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</si>
  <si>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</si>
  <si>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</si>
  <si>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</si>
  <si>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</si>
  <si>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</si>
  <si>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</si>
  <si>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</si>
  <si>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</si>
  <si>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</si>
  <si>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</si>
  <si>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</si>
  <si>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</si>
  <si>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</si>
  <si>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</si>
  <si>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</si>
  <si>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</si>
  <si>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</si>
  <si>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</si>
  <si>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</si>
  <si>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</si>
  <si>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</si>
  <si>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</si>
  <si>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</si>
  <si>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</si>
  <si>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</si>
  <si>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</si>
  <si>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</si>
  <si>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</si>
  <si>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</si>
  <si>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</si>
  <si>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</si>
  <si>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</si>
  <si>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</si>
  <si>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</si>
  <si>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</si>
  <si>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</si>
  <si>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</si>
  <si>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</si>
  <si>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</si>
  <si>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</si>
  <si>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</si>
  <si>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</si>
  <si>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</si>
  <si>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</si>
  <si>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</si>
  <si>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</si>
  <si>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</si>
  <si>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</si>
  <si>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</si>
  <si>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</si>
  <si>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</si>
  <si>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</si>
  <si>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</si>
  <si>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</si>
  <si>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</si>
  <si>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</si>
  <si>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</si>
  <si>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</si>
  <si>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</si>
  <si>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</si>
  <si>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</si>
  <si>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</si>
  <si>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</si>
  <si>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</si>
  <si>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</si>
  <si>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</si>
  <si>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</si>
  <si>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</si>
  <si>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</si>
  <si>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</si>
  <si>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</si>
  <si>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</si>
  <si>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</si>
  <si>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</si>
  <si>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</si>
  <si>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</si>
  <si>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</si>
  <si>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</si>
  <si>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</si>
  <si>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</si>
  <si>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</si>
  <si>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</si>
  <si>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</si>
  <si>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</si>
  <si>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</si>
  <si>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</si>
  <si>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</si>
  <si>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</si>
  <si>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</si>
  <si>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</si>
  <si>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</si>
  <si>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</si>
  <si>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</si>
  <si>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</si>
  <si>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</si>
  <si>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</si>
  <si>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</si>
  <si>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</si>
  <si>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</si>
  <si>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</si>
  <si>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</si>
  <si>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</si>
  <si>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</si>
  <si>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</si>
  <si>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</si>
  <si>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</si>
  <si>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</si>
  <si>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</si>
  <si>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</si>
  <si>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</si>
  <si>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</si>
  <si>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</si>
  <si>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</si>
  <si>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</si>
  <si>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</si>
  <si>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</si>
  <si>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</si>
  <si>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</si>
  <si>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</si>
  <si>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</si>
  <si>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</si>
  <si>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</si>
  <si>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</si>
  <si>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</si>
  <si>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</si>
  <si>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</si>
  <si>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</si>
  <si>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</si>
  <si>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</si>
  <si>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</si>
  <si>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</si>
  <si>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</si>
  <si>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</si>
  <si>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</si>
  <si>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</si>
  <si>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</si>
  <si>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</si>
  <si>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</si>
  <si>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</si>
  <si>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</si>
  <si>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</si>
  <si>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</si>
  <si>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</si>
  <si>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</si>
  <si>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</si>
  <si>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</si>
  <si>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</si>
  <si>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</si>
  <si>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</si>
  <si>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</si>
  <si>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</si>
  <si>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</si>
  <si>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</si>
  <si>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</si>
  <si>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</si>
  <si>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</si>
  <si>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</si>
  <si>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</si>
  <si>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</si>
  <si>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</si>
  <si>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</si>
  <si>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</si>
  <si>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</si>
  <si>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</si>
  <si>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</si>
  <si>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</si>
  <si>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</si>
  <si>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</si>
  <si>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</si>
  <si>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</si>
  <si>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</si>
  <si>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</si>
  <si>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</si>
  <si>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</si>
  <si>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</si>
  <si>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</si>
  <si>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</si>
  <si>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</si>
  <si>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</si>
  <si>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</si>
  <si>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</si>
  <si>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</si>
  <si>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</si>
  <si>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</si>
  <si>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</si>
  <si>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</si>
  <si>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</si>
  <si>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</si>
  <si>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</si>
  <si>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</si>
  <si>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</si>
  <si>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</si>
  <si>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</si>
  <si>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</si>
  <si>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</si>
  <si>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</si>
  <si>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</si>
  <si>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</si>
  <si>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</si>
  <si>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</si>
  <si>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</si>
  <si>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</si>
  <si>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</si>
  <si>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</si>
  <si>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</si>
  <si>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</si>
  <si>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</si>
  <si>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</si>
  <si>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</si>
  <si>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</si>
  <si>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</si>
  <si>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</si>
  <si>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</si>
  <si>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</si>
  <si>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</si>
  <si>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</si>
  <si>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</si>
  <si>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</si>
  <si>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</si>
  <si>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</si>
  <si>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</si>
  <si>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</si>
  <si>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</si>
  <si>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</si>
  <si>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</si>
  <si>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</si>
  <si>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</si>
  <si>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</si>
  <si>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</si>
  <si>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</si>
  <si>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</si>
  <si>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</si>
  <si>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</si>
  <si>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</si>
  <si>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</si>
  <si>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</si>
  <si>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</si>
  <si>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</si>
  <si>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</si>
  <si>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</si>
  <si>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</si>
  <si>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</si>
  <si>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</si>
  <si>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</si>
  <si>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</si>
  <si>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</si>
  <si>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</si>
  <si>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</si>
  <si>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</si>
  <si>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</si>
  <si>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</si>
  <si>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</si>
  <si>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</si>
  <si>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</si>
  <si>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</si>
  <si>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</si>
  <si>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</si>
  <si>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</si>
  <si>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</si>
  <si>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</si>
  <si>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</si>
  <si>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</si>
  <si>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</si>
  <si>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</si>
  <si>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</si>
  <si>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</si>
  <si>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</si>
  <si>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</si>
  <si>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</si>
  <si>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</si>
  <si>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</si>
  <si>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</si>
  <si>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</si>
  <si>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</si>
  <si>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</si>
  <si>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</si>
  <si>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</si>
  <si>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</si>
  <si>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</si>
  <si>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</si>
  <si>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</si>
  <si>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</si>
  <si>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</si>
  <si>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</si>
  <si>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</si>
  <si>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</si>
  <si>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</si>
  <si>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</si>
  <si>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</si>
  <si>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</si>
  <si>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</si>
  <si>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</si>
  <si>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</si>
  <si>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</si>
  <si>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</si>
  <si>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</si>
  <si>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</si>
  <si>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</si>
  <si>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</si>
  <si>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</si>
  <si>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</si>
  <si>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</si>
  <si>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</si>
  <si>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</si>
  <si>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</si>
  <si>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</si>
  <si>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</si>
  <si>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</si>
  <si>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</si>
  <si>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</si>
  <si>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</si>
  <si>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</si>
  <si>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</si>
  <si>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</si>
  <si>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</si>
  <si>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</si>
  <si>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</si>
  <si>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</si>
  <si>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</si>
  <si>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</si>
  <si>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</si>
  <si>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</si>
  <si>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</si>
  <si>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</si>
  <si>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</si>
  <si>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</si>
  <si>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</si>
  <si>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</si>
  <si>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</si>
  <si>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</si>
  <si>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</si>
  <si>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</si>
  <si>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</si>
  <si>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</si>
  <si>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</si>
  <si>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</si>
  <si>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</si>
  <si>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</si>
  <si>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</si>
  <si>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</si>
  <si>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</si>
  <si>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</si>
  <si>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</si>
  <si>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</si>
  <si>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</si>
  <si>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</si>
  <si>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</si>
  <si>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</si>
  <si>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</si>
  <si>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</si>
  <si>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</si>
  <si>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</si>
  <si>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</si>
  <si>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</si>
  <si>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</si>
  <si>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</si>
  <si>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</si>
  <si>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</si>
  <si>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</si>
  <si>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</si>
  <si>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</si>
  <si>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</si>
  <si>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</si>
  <si>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</si>
  <si>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</si>
  <si>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</si>
  <si>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</si>
  <si>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</si>
  <si>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</si>
  <si>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</si>
  <si>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</si>
  <si>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</si>
  <si>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</si>
  <si>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</si>
  <si>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</si>
  <si>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</si>
  <si>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</si>
  <si>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</si>
  <si>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</si>
  <si>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</si>
  <si>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</si>
  <si>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</si>
  <si>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</si>
  <si>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</si>
  <si>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</si>
  <si>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</si>
  <si>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</si>
  <si>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</si>
  <si>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</si>
  <si>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</si>
  <si>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</si>
  <si>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</si>
  <si>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</si>
  <si>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</si>
  <si>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</si>
  <si>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</si>
  <si>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</si>
  <si>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</si>
  <si>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</si>
  <si>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</si>
  <si>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</si>
  <si>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</si>
  <si>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</si>
  <si>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</si>
  <si>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</si>
  <si>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</si>
  <si>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</si>
  <si>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</si>
  <si>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</si>
  <si>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</si>
  <si>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</si>
  <si>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</si>
  <si>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</si>
  <si>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</si>
  <si>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</si>
  <si>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</si>
  <si>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</si>
  <si>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</si>
  <si>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</si>
  <si>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</si>
  <si>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</si>
  <si>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</si>
  <si>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</si>
  <si>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</si>
  <si>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</si>
  <si>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</si>
  <si>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</si>
  <si>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</si>
  <si>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</si>
  <si>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</si>
  <si>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</si>
  <si>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</si>
  <si>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</si>
  <si>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</si>
  <si>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</si>
  <si>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</si>
  <si>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</si>
  <si>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</si>
  <si>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</si>
  <si>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</si>
  <si>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</si>
  <si>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</si>
  <si>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</si>
  <si>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</si>
  <si>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</si>
  <si>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</si>
  <si>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</si>
  <si>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</si>
  <si>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</si>
  <si>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</si>
  <si>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</si>
  <si>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</si>
  <si>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</si>
  <si>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</si>
  <si>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</si>
  <si>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</si>
  <si>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</si>
  <si>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</si>
  <si>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</si>
  <si>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</si>
  <si>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</si>
  <si>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</si>
  <si>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</si>
  <si>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</si>
  <si>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</si>
  <si>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</si>
  <si>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</si>
  <si>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</si>
  <si>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</si>
  <si>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</si>
  <si>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</si>
  <si>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</si>
  <si>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</si>
  <si>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</si>
  <si>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</si>
  <si>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</si>
  <si>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</si>
  <si>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</si>
  <si>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</si>
  <si>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</si>
  <si>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</si>
  <si>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</si>
  <si>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</si>
  <si>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</si>
  <si>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</si>
  <si>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</si>
  <si>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</si>
  <si>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</si>
  <si>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</si>
  <si>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</si>
  <si>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</si>
  <si>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</si>
  <si>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</si>
  <si>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</si>
  <si>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</si>
  <si>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</si>
  <si>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</si>
  <si>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</si>
  <si>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</si>
  <si>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</si>
  <si>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</si>
  <si>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</si>
  <si>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</si>
  <si>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</si>
  <si>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</si>
  <si>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</si>
  <si>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</si>
  <si>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</si>
  <si>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</si>
  <si>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</si>
  <si>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</si>
  <si>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</si>
  <si>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</si>
  <si>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</si>
  <si>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</si>
  <si>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</si>
  <si>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</si>
  <si>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</si>
  <si>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</si>
  <si>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</si>
  <si>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</si>
  <si>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</si>
  <si>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</si>
  <si>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</si>
  <si>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</si>
  <si>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</si>
  <si>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</si>
  <si>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</si>
  <si>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</si>
  <si>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</si>
  <si>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</si>
  <si>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</si>
  <si>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</si>
  <si>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</si>
  <si>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</si>
  <si>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</si>
  <si>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</si>
  <si>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</si>
  <si>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</si>
  <si>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</si>
  <si>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</si>
  <si>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</si>
  <si>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</si>
  <si>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</si>
  <si>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</si>
  <si>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</si>
  <si>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</si>
  <si>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</si>
  <si>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</si>
  <si>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</si>
  <si>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</si>
  <si>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</si>
  <si>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</si>
  <si>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</si>
  <si>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</si>
  <si>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</si>
  <si>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</si>
  <si>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</si>
  <si>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</si>
  <si>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</si>
  <si>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</si>
  <si>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</si>
  <si>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</si>
  <si>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</si>
  <si>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</si>
  <si>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</si>
  <si>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</si>
  <si>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</si>
  <si>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</si>
  <si>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</si>
  <si>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</si>
  <si>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</si>
  <si>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</si>
  <si>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</si>
  <si>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</si>
  <si>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</si>
  <si>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</si>
  <si>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</si>
  <si>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</si>
  <si>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</si>
  <si>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</si>
  <si>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</si>
  <si>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</si>
  <si>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</si>
  <si>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</si>
  <si>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</si>
  <si>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</si>
  <si>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</si>
  <si>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</si>
  <si>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</si>
  <si>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</si>
  <si>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</si>
  <si>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</si>
  <si>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</si>
  <si>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</si>
  <si>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</si>
  <si>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</si>
  <si>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</si>
  <si>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</si>
  <si>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</si>
  <si>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</si>
  <si>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</si>
  <si>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</si>
  <si>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</si>
  <si>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</si>
  <si>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</si>
  <si>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</si>
  <si>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</si>
  <si>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</si>
  <si>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</si>
  <si>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</si>
  <si>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</si>
  <si>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</si>
  <si>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</si>
  <si>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</si>
  <si>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</si>
  <si>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</si>
  <si>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</si>
  <si>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</si>
  <si>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</si>
  <si>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</si>
  <si>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</si>
  <si>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</si>
  <si>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</si>
  <si>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</si>
  <si>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</si>
  <si>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</si>
  <si>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</si>
  <si>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</si>
  <si>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</si>
  <si>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</si>
  <si>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</si>
  <si>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</si>
  <si>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</si>
  <si>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</si>
  <si>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</si>
  <si>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</si>
  <si>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</si>
  <si>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</si>
  <si>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</si>
  <si>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</si>
  <si>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</si>
  <si>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</si>
  <si>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</si>
  <si>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</si>
  <si>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</si>
  <si>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</si>
  <si>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</si>
  <si>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</si>
  <si>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</si>
  <si>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</si>
  <si>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</si>
  <si>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</si>
  <si>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</si>
  <si>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</si>
  <si>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</si>
  <si>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</si>
  <si>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</si>
  <si>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</si>
  <si>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</si>
  <si>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</si>
  <si>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</si>
  <si>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</si>
  <si>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</si>
  <si>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</si>
  <si>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</si>
  <si>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</si>
  <si>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</si>
  <si>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</si>
  <si>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</si>
  <si>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</si>
  <si>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</si>
  <si>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</si>
  <si>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</si>
  <si>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</si>
  <si>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</si>
  <si>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</si>
  <si>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</si>
  <si>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</si>
  <si>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</si>
  <si>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</si>
  <si>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</si>
  <si>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</si>
  <si>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</si>
  <si>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</si>
  <si>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</si>
  <si>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</si>
  <si>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</si>
  <si>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</si>
  <si>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</si>
  <si>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</si>
  <si>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</si>
  <si>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</si>
  <si>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</si>
  <si>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</si>
  <si>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</si>
  <si>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</si>
  <si>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</si>
  <si>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</si>
  <si>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</si>
  <si>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</si>
  <si>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</si>
  <si>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</si>
  <si>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</si>
  <si>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</si>
  <si>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</si>
  <si>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</si>
  <si>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</si>
  <si>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</si>
  <si>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</si>
  <si>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</si>
  <si>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</si>
  <si>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</si>
  <si>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</si>
  <si>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</si>
  <si>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</si>
  <si>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</si>
  <si>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</si>
  <si>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</si>
  <si>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</si>
  <si>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</si>
  <si>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</si>
  <si>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</si>
  <si>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</si>
  <si>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</si>
  <si>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</si>
  <si>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</si>
  <si>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</si>
  <si>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</si>
  <si>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</si>
  <si>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</si>
  <si>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</si>
  <si>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</si>
  <si>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</si>
  <si>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</si>
  <si>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</si>
  <si>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</si>
  <si>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</si>
  <si>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</si>
  <si>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</si>
  <si>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</si>
  <si>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</si>
  <si>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</si>
  <si>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</si>
  <si>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</si>
  <si>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</si>
  <si>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</si>
  <si>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</si>
  <si>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</si>
  <si>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</si>
  <si>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</si>
  <si>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</si>
  <si>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</si>
  <si>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</si>
  <si>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</si>
  <si>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</si>
  <si>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</si>
  <si>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</si>
  <si>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</si>
  <si>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</si>
  <si>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</si>
  <si>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</si>
  <si>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</si>
  <si>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</si>
  <si>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</si>
  <si>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</si>
  <si>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</si>
  <si>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</si>
  <si>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</si>
  <si>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</si>
  <si>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</si>
  <si>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</si>
  <si>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</si>
  <si>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</si>
  <si>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</si>
  <si>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</si>
  <si>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</si>
  <si>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</si>
  <si>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</si>
  <si>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</si>
  <si>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</si>
  <si>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</si>
  <si>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</si>
  <si>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</si>
  <si>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</si>
  <si>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</si>
  <si>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</si>
  <si>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</si>
  <si>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</si>
  <si>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</si>
  <si>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</si>
  <si>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</si>
  <si>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</si>
  <si>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</si>
  <si>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</si>
  <si>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</si>
  <si>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</si>
  <si>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</si>
  <si>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</si>
  <si>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</si>
  <si>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</si>
  <si>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</si>
  <si>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</si>
  <si>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</si>
  <si>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</si>
  <si>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</si>
  <si>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</si>
  <si>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</si>
  <si>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</si>
  <si>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</si>
  <si>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</si>
  <si>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</si>
  <si>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</si>
  <si>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</si>
  <si>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</si>
  <si>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</si>
  <si>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</si>
  <si>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</si>
  <si>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</si>
  <si>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</si>
  <si>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</si>
  <si>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</si>
  <si>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</si>
  <si>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</si>
  <si>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</si>
  <si>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</si>
  <si>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</si>
  <si>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</si>
  <si>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</si>
  <si>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</si>
  <si>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</si>
  <si>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</si>
  <si>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</si>
  <si>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</si>
  <si>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</si>
  <si>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</si>
  <si>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</si>
  <si>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</si>
  <si>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</si>
  <si>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</si>
  <si>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</si>
  <si>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</si>
  <si>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</si>
  <si>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</si>
  <si>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</si>
  <si>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</si>
  <si>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</si>
  <si>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</si>
  <si>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</si>
  <si>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</si>
  <si>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</si>
  <si>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</si>
  <si>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</si>
  <si>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</si>
  <si>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</si>
  <si>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</si>
  <si>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</si>
  <si>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</si>
  <si>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</si>
  <si>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</si>
  <si>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</si>
  <si>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</si>
  <si>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</si>
  <si>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</si>
  <si>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</si>
  <si>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</si>
  <si>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</si>
  <si>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</si>
  <si>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</si>
  <si>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</si>
  <si>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</si>
  <si>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</si>
  <si>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</si>
  <si>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</si>
  <si>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</si>
  <si>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</si>
  <si>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</si>
  <si>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</si>
  <si>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</si>
  <si>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</si>
  <si>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</si>
  <si>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</si>
  <si>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</si>
  <si>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</si>
  <si>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</si>
  <si>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</si>
  <si>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</si>
  <si>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</si>
  <si>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</si>
  <si>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CAQUETA</t>
  </si>
  <si>
    <t>NO</t>
  </si>
  <si>
    <t>LUZ MERCY MENDEZ RODRIGUEZ</t>
  </si>
  <si>
    <t>3174009157</t>
  </si>
  <si>
    <t>AVENIDA COLOMBIA 3-95-111 BARRIO ABAS TURBAY</t>
  </si>
  <si>
    <t>CARRERA 5 N0  15A-24 BARRIO DOCE DE OCTUBRE</t>
  </si>
  <si>
    <t>mariaeugenialedesma@hotmail.com</t>
  </si>
  <si>
    <t>236</t>
  </si>
  <si>
    <t>"ATENDER A LA PRIMERA INFANCIA EN EL MARCO DE LA ESTRATEGIA "DE CERO A SIEMPRE" , DE CONFORMIDAD CON LAS DIRECTRICES, LINEAMIENTOS Y PARAMETROS ESTABLECIDOS POR EL ICBF, ASI COMO REGULAR LAS RELACIONES ENTRE LAS PARTES DERIVADAS DE LA ENTREGA DE APORTES DEL ICBF A EL CONTRATISTA, PARA QUE ESTE ASUMA CON SU PERSONAL Y BAJO SU EXCLUSIVA RESPONSABUILIDAD DICHA ATENCION".</t>
  </si>
  <si>
    <t>040</t>
  </si>
  <si>
    <t>"ATENDER A LA PRIMERA INFANCIA EN EL MARCO DE LA ESTRATEGIA" DE CERO A SIEMPRE", DE CONFORMIDAD CON LA DIRECTRICES , LINEAMIENTOIS Y PARAMETROS ESTABLECIDOS POR EL ICBF, ASI COMO REGULAR LAS RELACIONES ENTRE LAS PARTES, DERIVADAS DE LA ENTREGA DE APORTES DEL ICBF A LA ENTIDAD ADMINISTRADORA DEL SERVICIO, PARA QUE ESTE ASUMA CON SU PERSONAL Y BAJO SU EXCLUSIVA RESPONSABILIDAD DICHA ATENCION,".</t>
  </si>
  <si>
    <t>LIQUIDADO</t>
  </si>
  <si>
    <t>064</t>
  </si>
  <si>
    <t>247</t>
  </si>
  <si>
    <t>"PRESTAR EL SERVICIO DE ATENCION, EDUCACION INICUIAL Y CUIDADO A NIÑOS Y NIÑAS MENORES DE CINCO (5) AÑOS, O HASTA SU INGRESO AL GRADO DE TRANSICION, CON EL FIN DE PROMOVER EL DESARROLLO INTEGRAL DE LA PRIMERA INFANCIA CON CALIDAD, DE CONFORMIDAD CON LOS LINEAMIENTOS, EL MANUAL OPERATIVO, LAS DIRECTRICES, PARAMETROS Y ESTANDARES ESTABLECIDOS POR EL ICBF, EN EL MARCO DE LA POLITICA DE ESTADO PARA EL DESARROLLO INTEGRAL DE LA PRIMERA INFANCIA" DE CERO A SIEMPRE".</t>
  </si>
  <si>
    <t>281</t>
  </si>
  <si>
    <t>"PRESTAR EL SERVICIO DE ATENCION INTEGRAL A NIÑOS Y NIÑAS MENORES DE CINCO AÑOS, O HASTA SU INGRESO AL GRADO DE TRANSICION, CON EL FIN DE PROMOVER EL DESARROLLO INTEGRAL DE LA PRIMERA INFANCIA, DE CONFORMIDAD CON EL MANUAL OPERATIVO DE LA MODALIDA INSTITUCIONAL Y LAS DIRECTRICES ESTABLECIDAS POR EL ICBF EN EL MARCO DE LA POLITICA DE ESTADO PARA EL DESARRROLLO INTEGRAL DE LA PRIMERA INFANCIA " DE CERO A SIEMPRE", EN EL SERVICIO DE HOGARES INFANTILES.</t>
  </si>
  <si>
    <t>PUBLICO</t>
  </si>
  <si>
    <t>079</t>
  </si>
  <si>
    <t>PRESTAR LOS SERVICIOS DE EDUCACION INICIAL EN EL MARCO DE LA ATENCION INTEGRAL EN HOGAR INFANTILES-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</si>
  <si>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</si>
  <si>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084</t>
  </si>
  <si>
    <t>PRESTAR EL SERVICIO HOGARES INFANTILES -HI-, DE CONFORMIDAD CON EL MANUAL OPERATIVO DE LA MODALIDAD INSTITUCIONAL Y LAS DIRECTRICES ESTABLECIDAS POR EL ICBF, EN ARMONIA CON LA POLÍTICA DE ESTADO PARA EL DESARROLLO INTEGRAL DE LA PRIMERA INFANCIA DE CERO A SIEMPRE</t>
  </si>
  <si>
    <t>2021-18-18000792020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</si>
</sst>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0" xfId="0" applyNumberForma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35" zoomScale="70" zoomScaleNormal="70" zoomScaleSheetLayoutView="40" zoomScalePageLayoutView="40" workbookViewId="0">
      <selection activeCell="H58" sqref="H5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2699</v>
      </c>
      <c r="D15" s="35"/>
      <c r="E15" s="35"/>
      <c r="F15" s="5"/>
      <c r="G15" s="32" t="s">
        <v>1168</v>
      </c>
      <c r="H15" s="103" t="s">
        <v>2676</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891190197</v>
      </c>
      <c r="C20" s="5"/>
      <c r="D20" s="73"/>
      <c r="E20" s="5"/>
      <c r="F20" s="5"/>
      <c r="G20" s="5"/>
      <c r="H20" s="242"/>
      <c r="I20" s="147" t="s">
        <v>404</v>
      </c>
      <c r="J20" s="148" t="s">
        <v>411</v>
      </c>
      <c r="K20" s="149">
        <v>381857500</v>
      </c>
      <c r="L20" s="150">
        <v>44193</v>
      </c>
      <c r="M20" s="150">
        <v>44561</v>
      </c>
      <c r="N20" s="134">
        <f>+(M20-L20)/30</f>
        <v>12.266666666666667</v>
      </c>
      <c r="O20" s="137"/>
      <c r="U20" s="133"/>
      <c r="V20" s="105">
        <f ca="1">NOW()</f>
        <v>44193.75199733796</v>
      </c>
      <c r="W20" s="105">
        <f ca="1">NOW()</f>
        <v>44193.75199733796</v>
      </c>
    </row>
    <row r="21" spans="1:23" ht="30" customHeight="1" outlineLevel="1" x14ac:dyDescent="0.25">
      <c r="A21" s="9"/>
      <c r="B21" s="71"/>
      <c r="C21" s="5"/>
      <c r="D21" s="5"/>
      <c r="E21" s="5"/>
      <c r="F21" s="5"/>
      <c r="G21" s="5"/>
      <c r="H21" s="70"/>
      <c r="I21" s="147"/>
      <c r="J21" s="148"/>
      <c r="K21" s="149"/>
      <c r="L21" s="150"/>
      <c r="M21" s="150"/>
      <c r="N21" s="134">
        <f t="shared" ref="N21:N35" si="0">+(M21-L21)/30</f>
        <v>0</v>
      </c>
      <c r="O21" s="138"/>
    </row>
    <row r="22" spans="1:23" ht="30" customHeight="1" outlineLevel="1" x14ac:dyDescent="0.25">
      <c r="A22" s="9"/>
      <c r="B22" s="71"/>
      <c r="C22" s="5"/>
      <c r="D22" s="5"/>
      <c r="E22" s="5"/>
      <c r="F22" s="5"/>
      <c r="G22" s="5"/>
      <c r="H22" s="70"/>
      <c r="I22" s="147"/>
      <c r="J22" s="148"/>
      <c r="K22" s="149"/>
      <c r="L22" s="150"/>
      <c r="M22" s="150"/>
      <c r="N22" s="135">
        <f t="shared" ref="N22:N33" si="1">+(M22-L22)/30</f>
        <v>0</v>
      </c>
      <c r="O22" s="138"/>
    </row>
    <row r="23" spans="1:23" ht="30" customHeight="1" outlineLevel="1" x14ac:dyDescent="0.25">
      <c r="A23" s="9"/>
      <c r="B23" s="101"/>
      <c r="C23" s="21"/>
      <c r="D23" s="21"/>
      <c r="E23" s="21"/>
      <c r="F23" s="5"/>
      <c r="G23" s="5"/>
      <c r="H23" s="70"/>
      <c r="I23" s="147"/>
      <c r="J23" s="148"/>
      <c r="K23" s="149"/>
      <c r="L23" s="150"/>
      <c r="M23" s="150"/>
      <c r="N23" s="135">
        <f t="shared" si="1"/>
        <v>0</v>
      </c>
      <c r="O23" s="138"/>
      <c r="Q23" s="104"/>
      <c r="R23" s="55"/>
      <c r="S23" s="105"/>
      <c r="T23" s="105"/>
    </row>
    <row r="24" spans="1:23" ht="30" customHeight="1" outlineLevel="1" x14ac:dyDescent="0.25">
      <c r="A24" s="9"/>
      <c r="B24" s="101"/>
      <c r="C24" s="21"/>
      <c r="D24" s="21"/>
      <c r="E24" s="21"/>
      <c r="F24" s="5"/>
      <c r="G24" s="5"/>
      <c r="H24" s="70"/>
      <c r="I24" s="147"/>
      <c r="J24" s="148"/>
      <c r="K24" s="149"/>
      <c r="L24" s="150"/>
      <c r="M24" s="150"/>
      <c r="N24" s="135">
        <f t="shared" si="1"/>
        <v>0</v>
      </c>
      <c r="O24" s="138"/>
    </row>
    <row r="25" spans="1:23" ht="30" customHeight="1" outlineLevel="1" x14ac:dyDescent="0.25">
      <c r="A25" s="9"/>
      <c r="B25" s="101"/>
      <c r="C25" s="21"/>
      <c r="D25" s="21"/>
      <c r="E25" s="21"/>
      <c r="F25" s="5"/>
      <c r="G25" s="5"/>
      <c r="H25" s="70"/>
      <c r="I25" s="147"/>
      <c r="J25" s="148"/>
      <c r="K25" s="149"/>
      <c r="L25" s="150"/>
      <c r="M25" s="150"/>
      <c r="N25" s="135">
        <f t="shared" si="1"/>
        <v>0</v>
      </c>
      <c r="O25" s="138"/>
    </row>
    <row r="26" spans="1:23" ht="30" customHeight="1" outlineLevel="1" x14ac:dyDescent="0.25">
      <c r="A26" s="9"/>
      <c r="B26" s="101"/>
      <c r="C26" s="21"/>
      <c r="D26" s="21"/>
      <c r="E26" s="21"/>
      <c r="F26" s="5"/>
      <c r="G26" s="5"/>
      <c r="H26" s="70"/>
      <c r="I26" s="147"/>
      <c r="J26" s="148"/>
      <c r="K26" s="149"/>
      <c r="L26" s="150"/>
      <c r="M26" s="150"/>
      <c r="N26" s="135">
        <f t="shared" si="1"/>
        <v>0</v>
      </c>
      <c r="O26" s="138"/>
    </row>
    <row r="27" spans="1:23" ht="30" customHeight="1" outlineLevel="1" x14ac:dyDescent="0.25">
      <c r="A27" s="9"/>
      <c r="B27" s="101"/>
      <c r="C27" s="21"/>
      <c r="D27" s="21"/>
      <c r="E27" s="21"/>
      <c r="F27" s="5"/>
      <c r="G27" s="5"/>
      <c r="H27" s="70"/>
      <c r="I27" s="147"/>
      <c r="J27" s="148"/>
      <c r="K27" s="149"/>
      <c r="L27" s="150"/>
      <c r="M27" s="150"/>
      <c r="N27" s="135">
        <f t="shared" si="1"/>
        <v>0</v>
      </c>
      <c r="O27" s="138"/>
    </row>
    <row r="28" spans="1:23" ht="30" customHeight="1" outlineLevel="1" x14ac:dyDescent="0.25">
      <c r="A28" s="9"/>
      <c r="B28" s="101"/>
      <c r="C28" s="21"/>
      <c r="D28" s="21"/>
      <c r="E28" s="21"/>
      <c r="F28" s="5"/>
      <c r="G28" s="5"/>
      <c r="H28" s="70"/>
      <c r="I28" s="147"/>
      <c r="J28" s="148"/>
      <c r="K28" s="149"/>
      <c r="L28" s="150"/>
      <c r="M28" s="150"/>
      <c r="N28" s="135">
        <f t="shared" si="1"/>
        <v>0</v>
      </c>
      <c r="O28" s="138"/>
    </row>
    <row r="29" spans="1:23" ht="30" customHeight="1" outlineLevel="1" x14ac:dyDescent="0.25">
      <c r="A29" s="9"/>
      <c r="B29" s="71"/>
      <c r="C29" s="5"/>
      <c r="D29" s="5"/>
      <c r="E29" s="5"/>
      <c r="F29" s="5"/>
      <c r="G29" s="5"/>
      <c r="H29" s="70"/>
      <c r="I29" s="147"/>
      <c r="J29" s="148"/>
      <c r="K29" s="149"/>
      <c r="L29" s="150"/>
      <c r="M29" s="150"/>
      <c r="N29" s="135">
        <f t="shared" si="1"/>
        <v>0</v>
      </c>
      <c r="O29" s="138"/>
    </row>
    <row r="30" spans="1:23" ht="30" customHeight="1" outlineLevel="1" x14ac:dyDescent="0.25">
      <c r="A30" s="9"/>
      <c r="B30" s="71"/>
      <c r="C30" s="5"/>
      <c r="D30" s="5"/>
      <c r="E30" s="5"/>
      <c r="F30" s="5"/>
      <c r="G30" s="5"/>
      <c r="H30" s="70"/>
      <c r="I30" s="147"/>
      <c r="J30" s="148"/>
      <c r="K30" s="149"/>
      <c r="L30" s="150"/>
      <c r="M30" s="150"/>
      <c r="N30" s="135">
        <f t="shared" si="1"/>
        <v>0</v>
      </c>
      <c r="O30" s="138"/>
    </row>
    <row r="31" spans="1:23" ht="30" customHeight="1" outlineLevel="1" x14ac:dyDescent="0.25">
      <c r="A31" s="9"/>
      <c r="B31" s="71"/>
      <c r="C31" s="5"/>
      <c r="D31" s="5"/>
      <c r="E31" s="5"/>
      <c r="F31" s="5"/>
      <c r="G31" s="5"/>
      <c r="H31" s="70"/>
      <c r="I31" s="147"/>
      <c r="J31" s="148"/>
      <c r="K31" s="149"/>
      <c r="L31" s="150"/>
      <c r="M31" s="150"/>
      <c r="N31" s="135">
        <f t="shared" si="1"/>
        <v>0</v>
      </c>
      <c r="O31" s="138"/>
    </row>
    <row r="32" spans="1:23" ht="30" customHeight="1" outlineLevel="1" x14ac:dyDescent="0.25">
      <c r="A32" s="9"/>
      <c r="B32" s="71"/>
      <c r="C32" s="5"/>
      <c r="D32" s="5"/>
      <c r="E32" s="5"/>
      <c r="F32" s="5"/>
      <c r="G32" s="5"/>
      <c r="H32" s="70"/>
      <c r="I32" s="147"/>
      <c r="J32" s="148"/>
      <c r="K32" s="149"/>
      <c r="L32" s="150"/>
      <c r="M32" s="150"/>
      <c r="N32" s="135">
        <f t="shared" si="1"/>
        <v>0</v>
      </c>
      <c r="O32" s="138"/>
    </row>
    <row r="33" spans="1:16" ht="30" customHeight="1" outlineLevel="1" x14ac:dyDescent="0.25">
      <c r="A33" s="9"/>
      <c r="B33" s="71"/>
      <c r="C33" s="5"/>
      <c r="D33" s="5"/>
      <c r="E33" s="5"/>
      <c r="F33" s="5"/>
      <c r="G33" s="5"/>
      <c r="H33" s="70"/>
      <c r="I33" s="147"/>
      <c r="J33" s="148"/>
      <c r="K33" s="149"/>
      <c r="L33" s="150"/>
      <c r="M33" s="150"/>
      <c r="N33" s="135">
        <f t="shared" si="1"/>
        <v>0</v>
      </c>
      <c r="O33" s="138"/>
    </row>
    <row r="34" spans="1:16" ht="30" customHeight="1" outlineLevel="1" x14ac:dyDescent="0.25">
      <c r="A34" s="9"/>
      <c r="B34" s="71"/>
      <c r="C34" s="5"/>
      <c r="D34" s="5"/>
      <c r="E34" s="5"/>
      <c r="F34" s="5"/>
      <c r="G34" s="5"/>
      <c r="H34" s="70"/>
      <c r="I34" s="147"/>
      <c r="J34" s="148"/>
      <c r="K34" s="149"/>
      <c r="L34" s="150"/>
      <c r="M34" s="150"/>
      <c r="N34" s="135">
        <f t="shared" si="0"/>
        <v>0</v>
      </c>
      <c r="O34" s="138"/>
    </row>
    <row r="35" spans="1:16" ht="30" customHeight="1" outlineLevel="1" x14ac:dyDescent="0.25">
      <c r="A35" s="9"/>
      <c r="B35" s="71"/>
      <c r="C35" s="5"/>
      <c r="D35" s="5"/>
      <c r="E35" s="5"/>
      <c r="F35" s="5"/>
      <c r="G35" s="5"/>
      <c r="H35" s="70"/>
      <c r="I35" s="147"/>
      <c r="J35" s="148"/>
      <c r="K35" s="149"/>
      <c r="L35" s="150"/>
      <c r="M35" s="150"/>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ASOCIACIÓN DE PADRES DE FAMILIA Y VECINOS DEL HOGAR INFANTIL DEL DONCELLO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2696</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1" t="s">
        <v>2665</v>
      </c>
      <c r="C48" s="123" t="s">
        <v>2693</v>
      </c>
      <c r="D48" s="120" t="s">
        <v>2683</v>
      </c>
      <c r="E48" s="144">
        <v>41258</v>
      </c>
      <c r="F48" s="144">
        <v>42004</v>
      </c>
      <c r="G48" s="158">
        <f>IF(AND(E48&lt;&gt;"",F48&lt;&gt;""),((F48-E48)/30),"")</f>
        <v>24.866666666666667</v>
      </c>
      <c r="H48" s="121" t="s">
        <v>2684</v>
      </c>
      <c r="I48" s="113" t="s">
        <v>404</v>
      </c>
      <c r="J48" s="113" t="s">
        <v>411</v>
      </c>
      <c r="K48" s="116">
        <v>512977133</v>
      </c>
      <c r="L48" s="115" t="s">
        <v>1148</v>
      </c>
      <c r="M48" s="117">
        <v>1</v>
      </c>
      <c r="N48" s="123" t="s">
        <v>2687</v>
      </c>
      <c r="O48" s="123" t="s">
        <v>26</v>
      </c>
      <c r="P48" s="78"/>
    </row>
    <row r="49" spans="1:16" s="6" customFormat="1" ht="24.75" customHeight="1" x14ac:dyDescent="0.25">
      <c r="A49" s="142">
        <v>2</v>
      </c>
      <c r="B49" s="121" t="s">
        <v>2665</v>
      </c>
      <c r="C49" s="123" t="s">
        <v>2693</v>
      </c>
      <c r="D49" s="120" t="s">
        <v>2685</v>
      </c>
      <c r="E49" s="144">
        <v>42030</v>
      </c>
      <c r="F49" s="144">
        <v>42369</v>
      </c>
      <c r="G49" s="158">
        <f t="shared" ref="G49:G50" si="2">IF(AND(E49&lt;&gt;"",F49&lt;&gt;""),((F49-E49)/30),"")</f>
        <v>11.3</v>
      </c>
      <c r="H49" s="121" t="s">
        <v>2686</v>
      </c>
      <c r="I49" s="113" t="s">
        <v>404</v>
      </c>
      <c r="J49" s="113" t="s">
        <v>411</v>
      </c>
      <c r="K49" s="116">
        <v>279353600</v>
      </c>
      <c r="L49" s="115" t="s">
        <v>1148</v>
      </c>
      <c r="M49" s="117">
        <v>1</v>
      </c>
      <c r="N49" s="123" t="s">
        <v>2687</v>
      </c>
      <c r="O49" s="123" t="s">
        <v>26</v>
      </c>
      <c r="P49" s="78"/>
    </row>
    <row r="50" spans="1:16" s="6" customFormat="1" ht="24.75" customHeight="1" x14ac:dyDescent="0.25">
      <c r="A50" s="142">
        <v>3</v>
      </c>
      <c r="B50" s="121" t="s">
        <v>2665</v>
      </c>
      <c r="C50" s="123" t="s">
        <v>2693</v>
      </c>
      <c r="D50" s="120" t="s">
        <v>2688</v>
      </c>
      <c r="E50" s="144">
        <v>42394</v>
      </c>
      <c r="F50" s="144">
        <v>42674</v>
      </c>
      <c r="G50" s="158">
        <f t="shared" si="2"/>
        <v>9.3333333333333339</v>
      </c>
      <c r="H50" s="121" t="s">
        <v>2690</v>
      </c>
      <c r="I50" s="120" t="s">
        <v>404</v>
      </c>
      <c r="J50" s="113" t="s">
        <v>411</v>
      </c>
      <c r="K50" s="116">
        <v>239878540</v>
      </c>
      <c r="L50" s="115" t="s">
        <v>1148</v>
      </c>
      <c r="M50" s="117">
        <v>1</v>
      </c>
      <c r="N50" s="123" t="s">
        <v>2687</v>
      </c>
      <c r="O50" s="123" t="s">
        <v>26</v>
      </c>
      <c r="P50" s="78"/>
    </row>
    <row r="51" spans="1:16" s="6" customFormat="1" ht="24.75" customHeight="1" outlineLevel="1" x14ac:dyDescent="0.25">
      <c r="A51" s="142">
        <v>4</v>
      </c>
      <c r="B51" s="121" t="s">
        <v>2665</v>
      </c>
      <c r="C51" s="123" t="s">
        <v>2693</v>
      </c>
      <c r="D51" s="120" t="s">
        <v>2689</v>
      </c>
      <c r="E51" s="144">
        <v>42675</v>
      </c>
      <c r="F51" s="144">
        <v>43039</v>
      </c>
      <c r="G51" s="158">
        <f t="shared" ref="G51:G107" si="3">IF(AND(E51&lt;&gt;"",F51&lt;&gt;""),((F51-E51)/30),"")</f>
        <v>12.133333333333333</v>
      </c>
      <c r="H51" s="121" t="s">
        <v>2690</v>
      </c>
      <c r="I51" s="113" t="s">
        <v>404</v>
      </c>
      <c r="J51" s="113" t="s">
        <v>411</v>
      </c>
      <c r="K51" s="116">
        <v>321860348</v>
      </c>
      <c r="L51" s="115" t="s">
        <v>1148</v>
      </c>
      <c r="M51" s="117">
        <v>1</v>
      </c>
      <c r="N51" s="123" t="s">
        <v>2687</v>
      </c>
      <c r="O51" s="123" t="s">
        <v>26</v>
      </c>
      <c r="P51" s="78"/>
    </row>
    <row r="52" spans="1:16" s="7" customFormat="1" ht="24.75" customHeight="1" outlineLevel="1" x14ac:dyDescent="0.25">
      <c r="A52" s="143">
        <v>5</v>
      </c>
      <c r="B52" s="121" t="s">
        <v>2665</v>
      </c>
      <c r="C52" s="123" t="s">
        <v>2693</v>
      </c>
      <c r="D52" s="120" t="s">
        <v>2691</v>
      </c>
      <c r="E52" s="144">
        <v>43040</v>
      </c>
      <c r="F52" s="144">
        <v>43404</v>
      </c>
      <c r="G52" s="158">
        <f t="shared" si="3"/>
        <v>12.133333333333333</v>
      </c>
      <c r="H52" s="119" t="s">
        <v>2692</v>
      </c>
      <c r="I52" s="113" t="s">
        <v>404</v>
      </c>
      <c r="J52" s="113" t="s">
        <v>411</v>
      </c>
      <c r="K52" s="116">
        <v>348919126</v>
      </c>
      <c r="L52" s="115" t="s">
        <v>1148</v>
      </c>
      <c r="M52" s="117">
        <v>1</v>
      </c>
      <c r="N52" s="123" t="s">
        <v>2687</v>
      </c>
      <c r="O52" s="123" t="s">
        <v>26</v>
      </c>
      <c r="P52" s="79"/>
    </row>
    <row r="53" spans="1:16" s="7" customFormat="1" ht="24.75" customHeight="1" outlineLevel="1" x14ac:dyDescent="0.25">
      <c r="A53" s="143">
        <v>6</v>
      </c>
      <c r="B53" s="121" t="s">
        <v>2665</v>
      </c>
      <c r="C53" s="123" t="s">
        <v>2693</v>
      </c>
      <c r="D53" s="120" t="s">
        <v>2694</v>
      </c>
      <c r="E53" s="144">
        <v>43849</v>
      </c>
      <c r="F53" s="144">
        <v>44196</v>
      </c>
      <c r="G53" s="158">
        <f t="shared" si="3"/>
        <v>11.566666666666666</v>
      </c>
      <c r="H53" s="121" t="s">
        <v>2695</v>
      </c>
      <c r="I53" s="113" t="s">
        <v>404</v>
      </c>
      <c r="J53" s="113" t="s">
        <v>411</v>
      </c>
      <c r="K53" s="122">
        <v>378475073</v>
      </c>
      <c r="L53" s="115" t="s">
        <v>1148</v>
      </c>
      <c r="M53" s="117">
        <v>1</v>
      </c>
      <c r="N53" s="115" t="s">
        <v>1151</v>
      </c>
      <c r="O53" s="115" t="s">
        <v>1148</v>
      </c>
      <c r="P53" s="79"/>
    </row>
    <row r="54" spans="1:16" s="7" customFormat="1" ht="24.75" customHeight="1" outlineLevel="1" x14ac:dyDescent="0.25">
      <c r="A54" s="143">
        <v>7</v>
      </c>
      <c r="B54" s="121" t="s">
        <v>2665</v>
      </c>
      <c r="C54" s="123" t="s">
        <v>2693</v>
      </c>
      <c r="D54" s="110" t="s">
        <v>2697</v>
      </c>
      <c r="E54" s="144">
        <v>43484</v>
      </c>
      <c r="F54" s="144">
        <v>43814</v>
      </c>
      <c r="G54" s="158">
        <f t="shared" si="3"/>
        <v>11</v>
      </c>
      <c r="H54" s="114" t="s">
        <v>2698</v>
      </c>
      <c r="I54" s="120" t="s">
        <v>404</v>
      </c>
      <c r="J54" s="120" t="s">
        <v>411</v>
      </c>
      <c r="K54" s="118">
        <v>330049825</v>
      </c>
      <c r="L54" s="115" t="s">
        <v>1148</v>
      </c>
      <c r="M54" s="117">
        <v>1</v>
      </c>
      <c r="N54" s="115" t="s">
        <v>27</v>
      </c>
      <c r="O54" s="115" t="s">
        <v>1148</v>
      </c>
      <c r="P54" s="79"/>
    </row>
    <row r="55" spans="1:16" s="7" customFormat="1" ht="24.75" customHeight="1" outlineLevel="1" x14ac:dyDescent="0.25">
      <c r="A55" s="143">
        <v>8</v>
      </c>
      <c r="B55" s="111"/>
      <c r="C55" s="112"/>
      <c r="D55" s="110"/>
      <c r="E55" s="144"/>
      <c r="F55" s="144"/>
      <c r="G55" s="158" t="str">
        <f t="shared" si="3"/>
        <v/>
      </c>
      <c r="H55" s="114"/>
      <c r="I55" s="113"/>
      <c r="J55" s="113"/>
      <c r="K55" s="118"/>
      <c r="L55" s="115"/>
      <c r="M55" s="117"/>
      <c r="N55" s="115"/>
      <c r="O55" s="115"/>
      <c r="P55" s="79"/>
    </row>
    <row r="56" spans="1:16" s="7" customFormat="1" ht="24.75" customHeight="1" outlineLevel="1" x14ac:dyDescent="0.25">
      <c r="A56" s="143">
        <v>9</v>
      </c>
      <c r="B56" s="111"/>
      <c r="C56" s="112"/>
      <c r="D56" s="110"/>
      <c r="E56" s="144"/>
      <c r="F56" s="144"/>
      <c r="G56" s="158"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8"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8"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8"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8"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8"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8"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8"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8"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8"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8"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8"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8"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8"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8"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8"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8"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8"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8"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8"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8"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8"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8"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8"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2665</v>
      </c>
      <c r="C114" s="161" t="s">
        <v>31</v>
      </c>
      <c r="D114" s="120" t="s">
        <v>2694</v>
      </c>
      <c r="E114" s="144">
        <v>43849</v>
      </c>
      <c r="F114" s="144">
        <v>44196</v>
      </c>
      <c r="G114" s="158">
        <f>IF(AND(E114&lt;&gt;"",F114&lt;&gt;""),((F114-E114)/30),"")</f>
        <v>11.566666666666666</v>
      </c>
      <c r="H114" s="121" t="s">
        <v>2695</v>
      </c>
      <c r="I114" s="120" t="s">
        <v>404</v>
      </c>
      <c r="J114" s="120" t="s">
        <v>411</v>
      </c>
      <c r="K114" s="122">
        <v>378475073</v>
      </c>
      <c r="L114" s="100">
        <f>+IF(AND(K114&gt;0,O114="Ejecución"),(K114/877802)*Tabla28[[#This Row],[% participación]],IF(AND(K114&gt;0,O114&lt;&gt;"Ejecución"),"-",""))</f>
        <v>431.16223590285739</v>
      </c>
      <c r="M114" s="123"/>
      <c r="N114" s="171">
        <v>1</v>
      </c>
      <c r="O114" s="160" t="s">
        <v>1150</v>
      </c>
      <c r="P114" s="78"/>
    </row>
    <row r="115" spans="1:16" s="6" customFormat="1" ht="24.75" customHeight="1" x14ac:dyDescent="0.25">
      <c r="A115" s="142">
        <v>2</v>
      </c>
      <c r="B115" s="159" t="s">
        <v>2665</v>
      </c>
      <c r="C115" s="161" t="s">
        <v>31</v>
      </c>
      <c r="D115" s="63"/>
      <c r="E115" s="144"/>
      <c r="F115" s="144"/>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2">
        <v>3</v>
      </c>
      <c r="B116" s="159" t="s">
        <v>2665</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2665</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2665</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3">
        <v>6</v>
      </c>
      <c r="B119" s="159" t="s">
        <v>2665</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3">
        <v>7</v>
      </c>
      <c r="B120" s="159" t="s">
        <v>2665</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3">
        <v>8</v>
      </c>
      <c r="B121" s="159" t="s">
        <v>2665</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3">
        <v>9</v>
      </c>
      <c r="B122" s="159" t="s">
        <v>2665</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3">
        <v>10</v>
      </c>
      <c r="B123" s="159" t="s">
        <v>2665</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3">
        <v>11</v>
      </c>
      <c r="B124" s="159" t="s">
        <v>2665</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3">
        <v>12</v>
      </c>
      <c r="B125" s="159" t="s">
        <v>2665</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3">
        <v>13</v>
      </c>
      <c r="B126" s="159" t="s">
        <v>2665</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3">
        <v>14</v>
      </c>
      <c r="B127" s="159" t="s">
        <v>2665</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3">
        <v>15</v>
      </c>
      <c r="B128" s="159" t="s">
        <v>2665</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3">
        <v>16</v>
      </c>
      <c r="B129" s="159" t="s">
        <v>2665</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3">
        <v>17</v>
      </c>
      <c r="B130" s="159" t="s">
        <v>2665</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3">
        <v>18</v>
      </c>
      <c r="B131" s="159" t="s">
        <v>2665</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3">
        <v>19</v>
      </c>
      <c r="B132" s="159" t="s">
        <v>2665</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3">
        <v>20</v>
      </c>
      <c r="B133" s="159" t="s">
        <v>2665</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3">
        <v>21</v>
      </c>
      <c r="B134" s="159" t="s">
        <v>2665</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3">
        <v>22</v>
      </c>
      <c r="B135" s="159" t="s">
        <v>2665</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3">
        <v>23</v>
      </c>
      <c r="B136" s="159" t="s">
        <v>2665</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3">
        <v>24</v>
      </c>
      <c r="B137" s="159" t="s">
        <v>2665</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3">
        <v>25</v>
      </c>
      <c r="B138" s="159" t="s">
        <v>2665</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3">
        <v>26</v>
      </c>
      <c r="B139" s="159" t="s">
        <v>2665</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3">
        <v>27</v>
      </c>
      <c r="B140" s="159" t="s">
        <v>2665</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3">
        <v>28</v>
      </c>
      <c r="B141" s="159" t="s">
        <v>2665</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3">
        <v>29</v>
      </c>
      <c r="B142" s="159" t="s">
        <v>2665</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3">
        <v>30</v>
      </c>
      <c r="B143" s="159" t="s">
        <v>2665</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3">
        <v>31</v>
      </c>
      <c r="B144" s="159" t="s">
        <v>2665</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3">
        <v>32</v>
      </c>
      <c r="B145" s="159" t="s">
        <v>2665</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3">
        <v>33</v>
      </c>
      <c r="B146" s="159" t="s">
        <v>2665</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3">
        <v>34</v>
      </c>
      <c r="B147" s="159" t="s">
        <v>2665</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3">
        <v>35</v>
      </c>
      <c r="B148" s="159" t="s">
        <v>2665</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3">
        <v>36</v>
      </c>
      <c r="B149" s="159" t="s">
        <v>2665</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3">
        <v>37</v>
      </c>
      <c r="B150" s="159" t="s">
        <v>2665</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3">
        <v>38</v>
      </c>
      <c r="B151" s="159" t="s">
        <v>2665</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3">
        <v>39</v>
      </c>
      <c r="B152" s="159" t="s">
        <v>2665</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3">
        <v>40</v>
      </c>
      <c r="B153" s="159" t="s">
        <v>2665</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3">
        <v>41</v>
      </c>
      <c r="B154" s="159" t="s">
        <v>2665</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3">
        <v>42</v>
      </c>
      <c r="B155" s="159" t="s">
        <v>2665</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3">
        <v>43</v>
      </c>
      <c r="B156" s="159" t="s">
        <v>2665</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3">
        <v>44</v>
      </c>
      <c r="B157" s="159" t="s">
        <v>2665</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3">
        <v>45</v>
      </c>
      <c r="B158" s="159" t="s">
        <v>2665</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3">
        <v>46</v>
      </c>
      <c r="B159" s="159" t="s">
        <v>2665</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3">
        <v>47</v>
      </c>
      <c r="B160" s="159" t="s">
        <v>2665</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2677</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0</v>
      </c>
      <c r="G179" s="163" t="str">
        <f>IF(F179&gt;0,SUM(E179+F179),"")</f>
        <v/>
      </c>
      <c r="H179" s="5"/>
      <c r="I179" s="190" t="s">
        <v>2671</v>
      </c>
      <c r="J179" s="190"/>
      <c r="K179" s="190"/>
      <c r="L179" s="190"/>
      <c r="M179" s="170"/>
      <c r="O179" s="8"/>
      <c r="Q179" s="19"/>
      <c r="R179" s="157" t="str">
        <f>IF(M179&gt;0,SUM(L179+M179),"")</f>
        <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v>
      </c>
      <c r="D185" s="91" t="s">
        <v>2628</v>
      </c>
      <c r="E185" s="94">
        <f>+(C185*SUM(K20:K35))</f>
        <v>0</v>
      </c>
      <c r="F185" s="92"/>
      <c r="G185" s="93"/>
      <c r="H185" s="88"/>
      <c r="I185" s="90" t="s">
        <v>2627</v>
      </c>
      <c r="J185" s="164">
        <f>+SUM(M179:M183)</f>
        <v>0</v>
      </c>
      <c r="K185" s="235" t="s">
        <v>2628</v>
      </c>
      <c r="L185" s="235"/>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4">
        <v>29949</v>
      </c>
      <c r="D193" s="5"/>
      <c r="E193" s="125">
        <v>14014</v>
      </c>
      <c r="F193" s="5"/>
      <c r="G193" s="5"/>
      <c r="H193" s="146" t="s">
        <v>2678</v>
      </c>
      <c r="J193" s="5"/>
      <c r="K193" s="126">
        <v>29952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2680</v>
      </c>
      <c r="J211" s="27" t="s">
        <v>2622</v>
      </c>
      <c r="K211" s="175" t="s">
        <v>2681</v>
      </c>
      <c r="L211" s="21"/>
      <c r="M211" s="21"/>
      <c r="N211" s="21"/>
      <c r="O211" s="8"/>
    </row>
    <row r="212" spans="1:15" x14ac:dyDescent="0.25">
      <c r="A212" s="9"/>
      <c r="B212" s="27" t="s">
        <v>2619</v>
      </c>
      <c r="C212" s="146" t="s">
        <v>2678</v>
      </c>
      <c r="D212" s="21"/>
      <c r="G212" s="27" t="s">
        <v>2621</v>
      </c>
      <c r="H212" s="175" t="s">
        <v>2679</v>
      </c>
      <c r="J212" s="27" t="s">
        <v>2623</v>
      </c>
      <c r="K212" s="146" t="s">
        <v>2682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ageMargins left="3.937007874015748E-2" right="3.937007874015748E-2" top="0.35433070866141736" bottom="0.35433070866141736" header="0.31496062992125984" footer="0.31496062992125984"/>
  <pageSetup paperSize="5" scale="3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microsoft.com/office/2006/documentManagement/types"/>
    <ds:schemaRef ds:uri="http://schemas.microsoft.com/office/infopath/2007/PartnerControls"/>
    <ds:schemaRef ds:uri="a65d333d-5b59-4810-bc94-b80d9325abbc"/>
    <ds:schemaRef ds:uri="http://purl.org/dc/terms/"/>
    <ds:schemaRef ds:uri="http://purl.org/dc/dcmitype/"/>
    <ds:schemaRef ds:uri="4fb10211-09fb-4e80-9f0b-184718d5d98c"/>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Rosmery Gallego Ruiz</cp:lastModifiedBy>
  <cp:lastPrinted>2020-12-28T22:54:50Z</cp:lastPrinted>
  <dcterms:created xsi:type="dcterms:W3CDTF">2020-10-14T21:57:42Z</dcterms:created>
  <dcterms:modified xsi:type="dcterms:W3CDTF">2020-12-28T23:19:24Z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