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rica.sanchez\Desktop\invitaciones otras modalidades PRIMERA INFANCIA\Medellin\2021-5-0500395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<sst xmlns="http://schemas.openxmlformats.org/spreadsheetml/2006/main" count="3325" uniqueCount="2771">
  <si>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</si>
  <si>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</si>
  <si>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</si>
  <si>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</si>
  <si>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</si>
  <si>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</si>
  <si>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</si>
  <si>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</si>
  <si>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</si>
  <si>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</si>
  <si>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</si>
  <si>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</si>
  <si>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</si>
  <si>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</si>
  <si>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</si>
  <si>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</si>
  <si>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</si>
  <si>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</si>
  <si>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</si>
  <si>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</si>
  <si>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</si>
  <si>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</si>
  <si>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</si>
  <si>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</si>
  <si>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</si>
  <si>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</si>
  <si>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</si>
  <si>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</si>
  <si>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</si>
  <si>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</si>
  <si>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</si>
  <si>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</si>
  <si>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</si>
  <si>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</si>
  <si>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</si>
  <si>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</si>
  <si>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</si>
  <si>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</si>
  <si>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</si>
  <si>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</si>
  <si>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</si>
  <si>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</si>
  <si>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</si>
  <si>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</si>
  <si>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</si>
  <si>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</si>
  <si>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</si>
  <si>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</si>
  <si>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</si>
  <si>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</si>
  <si>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</si>
  <si>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</si>
  <si>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</si>
  <si>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</si>
  <si>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</si>
  <si>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</si>
  <si>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</si>
  <si>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</si>
  <si>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</si>
  <si>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</si>
  <si>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</si>
  <si>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</si>
  <si>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</si>
  <si>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</si>
  <si>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</si>
  <si>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</si>
  <si>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</si>
  <si>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</si>
  <si>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</si>
  <si>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</si>
  <si>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</si>
  <si>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</si>
  <si>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</si>
  <si>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</si>
  <si>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</si>
  <si>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</si>
  <si>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</si>
  <si>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</si>
  <si>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</si>
  <si>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</si>
  <si>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</si>
  <si>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</si>
  <si>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</si>
  <si>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</si>
  <si>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</si>
  <si>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</si>
  <si>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</si>
  <si>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</si>
  <si>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</si>
  <si>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</si>
  <si>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</si>
  <si>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</si>
  <si>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</si>
  <si>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</si>
  <si>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</si>
  <si>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</si>
  <si>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</si>
  <si>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</si>
  <si>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</si>
  <si>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</si>
  <si>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</si>
  <si>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</si>
  <si>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</si>
  <si>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</si>
  <si>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</si>
  <si>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</si>
  <si>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</si>
  <si>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</si>
  <si>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</si>
  <si>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</si>
  <si>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</si>
  <si>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</si>
  <si>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</si>
  <si>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</si>
  <si>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</si>
  <si>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</si>
  <si>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</si>
  <si>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</si>
  <si>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</si>
  <si>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</si>
  <si>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</si>
  <si>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</si>
  <si>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</si>
  <si>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</si>
  <si>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</si>
  <si>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</si>
  <si>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</si>
  <si>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</si>
  <si>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</si>
  <si>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</si>
  <si>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</si>
  <si>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</si>
  <si>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</si>
  <si>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</si>
  <si>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</si>
  <si>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</si>
  <si>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</si>
  <si>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</si>
  <si>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</si>
  <si>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</si>
  <si>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</si>
  <si>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</si>
  <si>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</si>
  <si>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</si>
  <si>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</si>
  <si>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</si>
  <si>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</si>
  <si>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</si>
  <si>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</si>
  <si>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</si>
  <si>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</si>
  <si>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</si>
  <si>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</si>
  <si>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</si>
  <si>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</si>
  <si>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</si>
  <si>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</si>
  <si>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</si>
  <si>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</si>
  <si>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</si>
  <si>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</si>
  <si>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</si>
  <si>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</si>
  <si>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</si>
  <si>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</si>
  <si>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</si>
  <si>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</si>
  <si>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</si>
  <si>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</si>
  <si>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</si>
  <si>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</si>
  <si>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</si>
  <si>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</si>
  <si>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</si>
  <si>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</si>
  <si>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</si>
  <si>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</si>
  <si>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</si>
  <si>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</si>
  <si>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</si>
  <si>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</si>
  <si>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</si>
  <si>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</si>
  <si>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</si>
  <si>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</si>
  <si>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</si>
  <si>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</si>
  <si>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</si>
  <si>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</si>
  <si>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</si>
  <si>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</si>
  <si>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</si>
  <si>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</si>
  <si>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</si>
  <si>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</si>
  <si>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</si>
  <si>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</si>
  <si>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</si>
  <si>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</si>
  <si>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</si>
  <si>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</si>
  <si>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</si>
  <si>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</si>
  <si>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</si>
  <si>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</si>
  <si>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</si>
  <si>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</si>
  <si>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</si>
  <si>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</si>
  <si>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</si>
  <si>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</si>
  <si>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</si>
  <si>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</si>
  <si>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</si>
  <si>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</si>
  <si>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</si>
  <si>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</si>
  <si>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</si>
  <si>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</si>
  <si>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</si>
  <si>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</si>
  <si>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</si>
  <si>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</si>
  <si>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</si>
  <si>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</si>
  <si>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</si>
  <si>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</si>
  <si>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</si>
  <si>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</si>
  <si>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</si>
  <si>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</si>
  <si>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</si>
  <si>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</si>
  <si>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</si>
  <si>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</si>
  <si>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</si>
  <si>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</si>
  <si>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</si>
  <si>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</si>
  <si>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</si>
  <si>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</si>
  <si>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</si>
  <si>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</si>
  <si>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</si>
  <si>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</si>
  <si>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</si>
  <si>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</si>
  <si>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</si>
  <si>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</si>
  <si>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</si>
  <si>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</si>
  <si>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</si>
  <si>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</si>
  <si>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</si>
  <si>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</si>
  <si>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</si>
  <si>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</si>
  <si>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</si>
  <si>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</si>
  <si>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</si>
  <si>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</si>
  <si>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</si>
  <si>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</si>
  <si>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</si>
  <si>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</si>
  <si>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</si>
  <si>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</si>
  <si>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</si>
  <si>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</si>
  <si>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</si>
  <si>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</si>
  <si>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</si>
  <si>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</si>
  <si>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</si>
  <si>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</si>
  <si>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</si>
  <si>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</si>
  <si>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</si>
  <si>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</si>
  <si>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</si>
  <si>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</si>
  <si>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</si>
  <si>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</si>
  <si>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</si>
  <si>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</si>
  <si>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</si>
  <si>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</si>
  <si>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</si>
  <si>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</si>
  <si>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</si>
  <si>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</si>
  <si>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</si>
  <si>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</si>
  <si>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</si>
  <si>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</si>
  <si>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</si>
  <si>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</si>
  <si>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</si>
  <si>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</si>
  <si>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</si>
  <si>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</si>
  <si>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</si>
  <si>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</si>
  <si>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</si>
  <si>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</si>
  <si>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</si>
  <si>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</si>
  <si>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</si>
  <si>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</si>
  <si>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</si>
  <si>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</si>
  <si>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</si>
  <si>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</si>
  <si>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</si>
  <si>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</si>
  <si>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</si>
  <si>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</si>
  <si>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</si>
  <si>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</si>
  <si>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</si>
  <si>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</si>
  <si>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</si>
  <si>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</si>
  <si>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</si>
  <si>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</si>
  <si>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</si>
  <si>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</si>
  <si>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</si>
  <si>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</si>
  <si>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</si>
  <si>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</si>
  <si>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</si>
  <si>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</si>
  <si>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</si>
  <si>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</si>
  <si>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</si>
  <si>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</si>
  <si>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</si>
  <si>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</si>
  <si>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</si>
  <si>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</si>
  <si>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</si>
  <si>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</si>
  <si>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</si>
  <si>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</si>
  <si>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</si>
  <si>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</si>
  <si>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</si>
  <si>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</si>
  <si>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</si>
  <si>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</si>
  <si>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</si>
  <si>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</si>
  <si>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</si>
  <si>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</si>
  <si>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</si>
  <si>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</si>
  <si>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</si>
  <si>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</si>
  <si>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</si>
  <si>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</si>
  <si>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</si>
  <si>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</si>
  <si>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</si>
  <si>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</si>
  <si>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</si>
  <si>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</si>
  <si>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</si>
  <si>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</si>
  <si>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</si>
  <si>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</si>
  <si>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</si>
  <si>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</si>
  <si>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</si>
  <si>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</si>
  <si>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</si>
  <si>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</si>
  <si>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</si>
  <si>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</si>
  <si>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</si>
  <si>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</si>
  <si>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</si>
  <si>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</si>
  <si>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</si>
  <si>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</si>
  <si>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</si>
  <si>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</si>
  <si>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</si>
  <si>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</si>
  <si>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</si>
  <si>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</si>
  <si>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</si>
  <si>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</si>
  <si>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</si>
  <si>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</si>
  <si>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</si>
  <si>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</si>
  <si>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</si>
  <si>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</si>
  <si>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</si>
  <si>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</si>
  <si>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</si>
  <si>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</si>
  <si>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</si>
  <si>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</si>
  <si>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</si>
  <si>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</si>
  <si>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</si>
  <si>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</si>
  <si>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</si>
  <si>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</si>
  <si>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</si>
  <si>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</si>
  <si>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</si>
  <si>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</si>
  <si>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</si>
  <si>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</si>
  <si>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</si>
  <si>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</si>
  <si>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</si>
  <si>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</si>
  <si>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</si>
  <si>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</si>
  <si>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</si>
  <si>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</si>
  <si>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</si>
  <si>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</si>
  <si>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</si>
  <si>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</si>
  <si>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</si>
  <si>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</si>
  <si>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</si>
  <si>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</si>
  <si>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</si>
  <si>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</si>
  <si>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</si>
  <si>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</si>
  <si>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</si>
  <si>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</si>
  <si>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</si>
  <si>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</si>
  <si>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</si>
  <si>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</si>
  <si>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</si>
  <si>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</si>
  <si>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</si>
  <si>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</si>
  <si>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</si>
  <si>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</si>
  <si>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</si>
  <si>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</si>
  <si>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</si>
  <si>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</si>
  <si>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</si>
  <si>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</si>
  <si>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</si>
  <si>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</si>
  <si>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</si>
  <si>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</si>
  <si>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</si>
  <si>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</si>
  <si>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</si>
  <si>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</si>
  <si>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</si>
  <si>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</si>
  <si>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</si>
  <si>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</si>
  <si>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</si>
  <si>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</si>
  <si>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</si>
  <si>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</si>
  <si>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</si>
  <si>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</si>
  <si>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</si>
  <si>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</si>
  <si>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</si>
  <si>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</si>
  <si>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</si>
  <si>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</si>
  <si>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</si>
  <si>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</si>
  <si>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</si>
  <si>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</si>
  <si>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</si>
  <si>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</si>
  <si>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</si>
  <si>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</si>
  <si>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</si>
  <si>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</si>
  <si>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</si>
  <si>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</si>
  <si>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</si>
  <si>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</si>
  <si>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</si>
  <si>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</si>
  <si>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</si>
  <si>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</si>
  <si>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</si>
  <si>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</si>
  <si>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</si>
  <si>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</si>
  <si>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</si>
  <si>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</si>
  <si>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</si>
  <si>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</si>
  <si>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</si>
  <si>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</si>
  <si>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</si>
  <si>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</si>
  <si>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</si>
  <si>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</si>
  <si>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</si>
  <si>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</si>
  <si>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</si>
  <si>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</si>
  <si>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</si>
  <si>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</si>
  <si>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</si>
  <si>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</si>
  <si>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</si>
  <si>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</si>
  <si>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</si>
  <si>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</si>
  <si>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</si>
  <si>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</si>
  <si>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</si>
  <si>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</si>
  <si>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</si>
  <si>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</si>
  <si>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</si>
  <si>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</si>
  <si>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</si>
  <si>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</si>
  <si>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</si>
  <si>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</si>
  <si>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</si>
  <si>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</si>
  <si>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</si>
  <si>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</si>
  <si>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</si>
  <si>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</si>
  <si>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</si>
  <si>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</si>
  <si>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</si>
  <si>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</si>
  <si>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</si>
  <si>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</si>
  <si>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</si>
  <si>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</si>
  <si>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</si>
  <si>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</si>
  <si>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</si>
  <si>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</si>
  <si>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</si>
  <si>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</si>
  <si>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</si>
  <si>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</si>
  <si>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</si>
  <si>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</si>
  <si>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</si>
  <si>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</si>
  <si>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</si>
  <si>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</si>
  <si>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</si>
  <si>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</si>
  <si>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</si>
  <si>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</si>
  <si>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</si>
  <si>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</si>
  <si>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</si>
  <si>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</si>
  <si>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</si>
  <si>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</si>
  <si>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</si>
  <si>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</si>
  <si>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</si>
  <si>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</si>
  <si>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</si>
  <si>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</si>
  <si>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</si>
  <si>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</si>
  <si>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</si>
  <si>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</si>
  <si>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</si>
  <si>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</si>
  <si>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</si>
  <si>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</si>
  <si>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</si>
  <si>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</si>
  <si>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</si>
  <si>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</si>
  <si>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</si>
  <si>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</si>
  <si>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</si>
  <si>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</si>
  <si>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</si>
  <si>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</si>
  <si>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</si>
  <si>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</si>
  <si>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</si>
  <si>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</si>
  <si>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</si>
  <si>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</si>
  <si>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</si>
  <si>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</si>
  <si>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</si>
  <si>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</si>
  <si>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</si>
  <si>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</si>
  <si>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</si>
  <si>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</si>
  <si>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</si>
  <si>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</si>
  <si>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</si>
  <si>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</si>
  <si>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</si>
  <si>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</si>
  <si>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</si>
  <si>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</si>
  <si>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</si>
  <si>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</si>
  <si>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</si>
  <si>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</si>
  <si>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</si>
  <si>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</si>
  <si>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</si>
  <si>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</si>
  <si>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</si>
  <si>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</si>
  <si>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</si>
  <si>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</si>
  <si>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</si>
  <si>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</si>
  <si>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</si>
  <si>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</si>
  <si>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</si>
  <si>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</si>
  <si>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</si>
  <si>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</si>
  <si>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</si>
  <si>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</si>
  <si>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</si>
  <si>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</si>
  <si>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</si>
  <si>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</si>
  <si>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</si>
  <si>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</si>
  <si>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</si>
  <si>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</si>
  <si>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</si>
  <si>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</si>
  <si>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</si>
  <si>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</si>
  <si>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</si>
  <si>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</si>
  <si>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</si>
  <si>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</si>
  <si>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</si>
  <si>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</si>
  <si>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</si>
  <si>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</si>
  <si>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</si>
  <si>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</si>
  <si>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</si>
  <si>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</si>
  <si>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</si>
  <si>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</si>
  <si>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</si>
  <si>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</si>
  <si>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</si>
  <si>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</si>
  <si>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</si>
  <si>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</si>
  <si>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</si>
  <si>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</si>
  <si>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</si>
  <si>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</si>
  <si>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</si>
  <si>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</si>
  <si>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</si>
  <si>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</si>
  <si>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</si>
  <si>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</si>
  <si>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</si>
  <si>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</si>
  <si>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</si>
  <si>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</si>
  <si>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</si>
  <si>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</si>
  <si>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</si>
  <si>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</si>
  <si>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</si>
  <si>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</si>
  <si>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</si>
  <si>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</si>
  <si>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</si>
  <si>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</si>
  <si>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</si>
  <si>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</si>
  <si>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</si>
  <si>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</si>
  <si>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</si>
  <si>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</si>
  <si>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</si>
  <si>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</si>
  <si>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</si>
  <si>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</si>
  <si>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</si>
  <si>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</si>
  <si>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</si>
  <si>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</si>
  <si>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</si>
  <si>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</si>
  <si>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</si>
  <si>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</si>
  <si>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</si>
  <si>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</si>
  <si>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</si>
  <si>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</si>
  <si>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</si>
  <si>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</si>
  <si>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</si>
  <si>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</si>
  <si>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</si>
  <si>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</si>
  <si>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</si>
  <si>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</si>
  <si>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</si>
  <si>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</si>
  <si>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</si>
  <si>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</si>
  <si>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</si>
  <si>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</si>
  <si>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</si>
  <si>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</si>
  <si>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</si>
  <si>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</si>
  <si>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</si>
  <si>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</si>
  <si>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</si>
  <si>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</si>
  <si>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</si>
  <si>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</si>
  <si>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</si>
  <si>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</si>
  <si>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</si>
  <si>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</si>
  <si>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</si>
  <si>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</si>
  <si>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</si>
  <si>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</si>
  <si>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</si>
  <si>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</si>
  <si>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</si>
  <si>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</si>
  <si>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</si>
  <si>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</si>
  <si>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</si>
  <si>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</si>
  <si>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</si>
  <si>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</si>
  <si>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</si>
  <si>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</si>
  <si>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</si>
  <si>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</si>
  <si>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</si>
  <si>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</si>
  <si>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</si>
  <si>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</si>
  <si>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</si>
  <si>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</si>
  <si>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</si>
  <si>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</si>
  <si>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</si>
  <si>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</si>
  <si>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</si>
  <si>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</si>
  <si>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</si>
  <si>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</si>
  <si>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</si>
  <si>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</si>
  <si>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</si>
  <si>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</si>
  <si>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</si>
  <si>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</si>
  <si>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</si>
  <si>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</si>
  <si>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</si>
  <si>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</si>
  <si>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</si>
  <si>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</si>
  <si>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</si>
  <si>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</si>
  <si>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</si>
  <si>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</si>
  <si>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</si>
  <si>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</si>
  <si>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</si>
  <si>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</si>
  <si>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</si>
  <si>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</si>
  <si>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</si>
  <si>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</si>
  <si>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</si>
  <si>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</si>
  <si>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</si>
  <si>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</si>
  <si>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</si>
  <si>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</si>
  <si>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</si>
  <si>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</si>
  <si>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</si>
  <si>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</si>
  <si>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</si>
  <si>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</si>
  <si>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</si>
  <si>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</si>
  <si>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</si>
  <si>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</si>
  <si>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</si>
  <si>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</si>
  <si>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</si>
  <si>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</si>
  <si>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</si>
  <si>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</si>
  <si>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</si>
  <si>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</si>
  <si>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</si>
  <si>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</si>
  <si>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</si>
  <si>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</si>
  <si>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</si>
  <si>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</si>
  <si>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</si>
  <si>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</si>
  <si>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</si>
  <si>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</si>
  <si>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</si>
  <si>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</si>
  <si>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</si>
  <si>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</si>
  <si>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</si>
  <si>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</si>
  <si>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</si>
  <si>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</si>
  <si>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</si>
  <si>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</si>
  <si>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</si>
  <si>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</si>
  <si>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</si>
  <si>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</si>
  <si>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</si>
  <si>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</si>
  <si>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</si>
  <si>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</si>
  <si>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</si>
  <si>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</si>
  <si>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</si>
  <si>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</si>
  <si>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</si>
  <si>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</si>
  <si>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</si>
  <si>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</si>
  <si>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</si>
  <si>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</si>
  <si>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</si>
  <si>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</si>
  <si>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</si>
  <si>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</si>
  <si>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</si>
  <si>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</si>
  <si>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</si>
  <si>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</si>
  <si>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</si>
  <si>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</si>
  <si>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</si>
  <si>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</si>
  <si>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</si>
  <si>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</si>
  <si>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</si>
  <si>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</si>
  <si>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</si>
  <si>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</si>
  <si>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</si>
  <si>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</si>
  <si>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</si>
  <si>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</si>
  <si>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</si>
  <si>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</si>
  <si>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</si>
  <si>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</si>
  <si>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</si>
  <si>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</si>
  <si>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</si>
  <si>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</si>
  <si>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</si>
  <si>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</si>
  <si>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</si>
  <si>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</si>
  <si>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</si>
  <si>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</si>
  <si>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</si>
  <si>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</si>
  <si>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</si>
  <si>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</si>
  <si>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</si>
  <si>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</si>
  <si>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</si>
  <si>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</si>
  <si>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</si>
  <si>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</si>
  <si>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</si>
  <si>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</si>
  <si>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</si>
  <si>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</si>
  <si>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</si>
  <si>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</si>
  <si>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</si>
  <si>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</si>
  <si>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</si>
  <si>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</si>
  <si>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</si>
  <si>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</si>
  <si>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</si>
  <si>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</si>
  <si>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</si>
  <si>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</si>
  <si>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</si>
  <si>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</si>
  <si>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</si>
  <si>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</si>
  <si>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</si>
  <si>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</si>
  <si>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</si>
  <si>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</si>
  <si>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</si>
  <si>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</si>
  <si>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</si>
  <si>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</si>
  <si>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</si>
  <si>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</si>
  <si>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</si>
  <si>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</si>
  <si>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</si>
  <si>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</si>
  <si>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</si>
  <si>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</si>
  <si>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</si>
  <si>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</si>
  <si>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</si>
  <si>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</si>
  <si>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</si>
  <si>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</si>
  <si>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</si>
  <si>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</si>
  <si>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</si>
  <si>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</si>
  <si>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</si>
  <si>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</si>
  <si>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</si>
  <si>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</si>
  <si>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</si>
  <si>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</si>
  <si>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</si>
  <si>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</si>
  <si>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</si>
  <si>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</si>
  <si>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</si>
  <si>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</si>
  <si>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</si>
  <si>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</si>
  <si>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</si>
  <si>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</si>
  <si>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</si>
  <si>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</si>
  <si>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</si>
  <si>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</si>
  <si>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</si>
  <si>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</si>
  <si>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</si>
  <si>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</si>
  <si>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</si>
  <si>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</si>
  <si>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</si>
  <si>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</si>
  <si>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</si>
  <si>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</si>
  <si>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</si>
  <si>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</si>
  <si>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</si>
  <si>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</si>
  <si>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</si>
  <si>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</si>
  <si>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</si>
  <si>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</si>
  <si>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</si>
  <si>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</si>
  <si>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</si>
  <si>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</si>
  <si>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</si>
  <si>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</si>
  <si>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</si>
  <si>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</si>
  <si>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</si>
  <si>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</si>
  <si>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</si>
  <si>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</si>
  <si>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</si>
  <si>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</si>
  <si>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</si>
  <si>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</si>
  <si>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</si>
  <si>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</si>
  <si>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</si>
  <si>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</si>
  <si>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</si>
  <si>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</si>
  <si>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</si>
  <si>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</si>
  <si>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</si>
  <si>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</si>
  <si>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</si>
  <si>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</si>
  <si>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</si>
  <si>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</si>
  <si>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</si>
  <si>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</si>
  <si>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</si>
  <si>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</si>
  <si>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</si>
  <si>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</si>
  <si>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</si>
  <si>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</si>
  <si>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</si>
  <si>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</si>
  <si>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</si>
  <si>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</si>
  <si>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</si>
  <si>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</si>
  <si>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</si>
  <si>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</si>
  <si>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</si>
  <si>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</si>
  <si>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</si>
  <si>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</si>
  <si>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</si>
  <si>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</si>
  <si>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</si>
  <si>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</si>
  <si>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</si>
  <si>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</si>
  <si>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</si>
  <si>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</si>
  <si>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</si>
  <si>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</si>
  <si>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</si>
  <si>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</si>
  <si>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</si>
  <si>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</si>
  <si>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</si>
  <si>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</si>
  <si>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</si>
  <si>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</si>
  <si>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</si>
  <si>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</si>
  <si>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</si>
  <si>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</si>
  <si>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</si>
  <si>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</si>
  <si>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</si>
  <si>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</si>
  <si>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</si>
  <si>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</si>
  <si>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</si>
  <si>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</si>
  <si>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</si>
  <si>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</si>
  <si>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</si>
  <si>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</si>
  <si>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</si>
  <si>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</si>
  <si>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</si>
  <si>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</si>
  <si>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</si>
  <si>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</si>
  <si>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</si>
  <si>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</si>
  <si>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</si>
  <si>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</si>
  <si>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</si>
  <si>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</si>
  <si>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</si>
  <si>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</si>
  <si>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</si>
  <si>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</si>
  <si>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</si>
  <si>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</si>
  <si>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</si>
  <si>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</si>
  <si>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</si>
  <si>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</si>
  <si>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</si>
  <si>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</si>
  <si>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</si>
  <si>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</si>
  <si>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</si>
  <si>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</si>
  <si>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</si>
  <si>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</si>
  <si>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</si>
  <si>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</si>
  <si>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</si>
  <si>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</si>
  <si>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</si>
  <si>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</si>
  <si>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</si>
  <si>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</si>
  <si>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</si>
  <si>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</si>
  <si>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</si>
  <si>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</si>
  <si>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</si>
  <si>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</si>
  <si>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</si>
  <si>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</si>
  <si>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</si>
  <si>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</si>
  <si>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</si>
  <si>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</si>
  <si>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</si>
  <si>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</si>
  <si>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</si>
  <si>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</si>
  <si>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</si>
  <si>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</si>
  <si>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</si>
  <si>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</si>
  <si>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</si>
  <si>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</si>
  <si>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</si>
  <si>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</si>
  <si>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</si>
  <si>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</si>
  <si>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</si>
  <si>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</si>
  <si>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</si>
  <si>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</si>
  <si>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</si>
  <si>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</si>
  <si>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</si>
  <si>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</si>
  <si>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</si>
  <si>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</si>
  <si>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</si>
  <si>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</si>
  <si>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</si>
  <si>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</si>
  <si>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</si>
  <si>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</si>
  <si>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</si>
  <si>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</si>
  <si>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</si>
  <si>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</si>
  <si>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</si>
  <si>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</si>
  <si>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</si>
  <si>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</si>
  <si>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</si>
  <si>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</si>
  <si>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</si>
  <si>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</si>
  <si>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</si>
  <si>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</si>
  <si>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</si>
  <si>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</si>
  <si>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</si>
  <si>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</si>
  <si>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</si>
  <si>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</si>
  <si>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</si>
  <si>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</si>
  <si>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</si>
  <si>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</si>
  <si>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</si>
  <si>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</si>
  <si>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</si>
  <si>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</si>
  <si>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</si>
  <si>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</si>
  <si>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</si>
  <si>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</si>
  <si>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</si>
  <si>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</si>
  <si>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</si>
  <si>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</si>
  <si>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</si>
  <si>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</si>
  <si>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</si>
  <si>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</si>
  <si>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</si>
  <si>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</si>
  <si>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</si>
  <si>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</si>
  <si>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</si>
  <si>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</si>
  <si>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</si>
  <si>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</si>
  <si>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</si>
  <si>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</si>
  <si>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</si>
  <si>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</si>
  <si>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</si>
  <si>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</si>
  <si>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</si>
  <si>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</si>
  <si>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</si>
  <si>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</si>
  <si>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</si>
  <si>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</si>
  <si>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</si>
  <si>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</si>
  <si>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</si>
  <si>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</si>
  <si>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</si>
  <si>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</si>
  <si>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</si>
  <si>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</si>
  <si>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</si>
  <si>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</si>
  <si>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</si>
  <si>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</si>
  <si>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</si>
  <si>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</si>
  <si>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</si>
  <si>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</si>
  <si>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</si>
  <si>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</si>
  <si>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</si>
  <si>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</si>
  <si>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</si>
  <si>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</si>
  <si>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</si>
  <si>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</si>
  <si>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</si>
  <si>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</si>
  <si>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</si>
  <si>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</si>
  <si>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</si>
  <si>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</si>
  <si>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</si>
  <si>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</si>
  <si>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</si>
  <si>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</si>
  <si>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</si>
  <si>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</si>
  <si>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</si>
  <si>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</si>
  <si>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</si>
  <si>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</si>
  <si>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</si>
  <si>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</si>
  <si>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</si>
  <si>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</si>
  <si>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</si>
  <si>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</si>
  <si>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</si>
  <si>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</si>
  <si>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</si>
  <si>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</si>
  <si>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</si>
  <si>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</si>
  <si>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</si>
  <si>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</si>
  <si>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</si>
  <si>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</si>
  <si>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</si>
  <si>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</si>
  <si>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</si>
  <si>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</si>
  <si>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</si>
  <si>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</si>
  <si>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</si>
  <si>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</si>
  <si>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</si>
  <si>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</si>
  <si>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</si>
  <si>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</si>
  <si>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</si>
  <si>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</si>
  <si>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</si>
  <si>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</si>
  <si>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</si>
  <si>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</si>
  <si>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</si>
  <si>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</si>
  <si>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</si>
  <si>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</si>
  <si>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</si>
  <si>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</si>
  <si>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</si>
  <si>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</si>
  <si>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</si>
  <si>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</si>
  <si>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</si>
  <si>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</si>
  <si>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</si>
  <si>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</si>
  <si>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</si>
  <si>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</si>
  <si>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</si>
  <si>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</si>
  <si>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</si>
  <si>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</si>
  <si>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</si>
  <si>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</si>
  <si>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</si>
  <si>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</si>
  <si>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</si>
  <si>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</si>
  <si>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</si>
  <si>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</si>
  <si>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</si>
  <si>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</si>
  <si>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</si>
  <si>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</si>
  <si>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</si>
  <si>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</si>
  <si>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</si>
  <si>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</si>
  <si>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</si>
  <si>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</si>
  <si>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</si>
  <si>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</si>
  <si>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</si>
  <si>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</si>
  <si>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</si>
  <si>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</si>
  <si>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</si>
  <si>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</si>
  <si>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</si>
  <si>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</si>
  <si>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</si>
  <si>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</si>
  <si>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</si>
  <si>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</si>
  <si>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</si>
  <si>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</si>
  <si>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</si>
  <si>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</si>
  <si>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</si>
  <si>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</si>
  <si>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</si>
  <si>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</si>
  <si>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</si>
  <si>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</si>
  <si>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</si>
  <si>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</si>
  <si>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</si>
  <si>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</si>
  <si>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</si>
  <si>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</si>
  <si>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</si>
  <si>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</si>
  <si>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</si>
  <si>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</si>
  <si>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</si>
  <si>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</si>
  <si>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</si>
  <si>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</si>
  <si>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</si>
  <si>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</si>
  <si>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</si>
  <si>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</si>
  <si>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</si>
  <si>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</si>
  <si>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</si>
  <si>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</si>
  <si>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</si>
  <si>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</si>
  <si>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</si>
  <si>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</si>
  <si>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</si>
  <si>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</si>
  <si>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</si>
  <si>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</si>
  <si>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</si>
  <si>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</si>
  <si>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</si>
  <si>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</si>
  <si>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</si>
  <si>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</si>
  <si>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</si>
  <si>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</si>
  <si>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</si>
  <si>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</si>
  <si>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</si>
  <si>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</si>
  <si>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</si>
  <si>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</si>
  <si>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</si>
  <si>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</si>
  <si>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</si>
  <si>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</si>
  <si>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</si>
  <si>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</si>
  <si>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</si>
  <si>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</si>
  <si>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</si>
  <si>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</si>
  <si>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</si>
  <si>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</si>
  <si>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</si>
  <si>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</si>
  <si>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</si>
  <si>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</si>
  <si>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</si>
  <si>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</si>
  <si>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</si>
  <si>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</si>
  <si>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</si>
  <si>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</si>
  <si>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</si>
  <si>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</si>
  <si>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</si>
  <si>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</si>
  <si>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</si>
  <si>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</si>
  <si>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</si>
  <si>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</si>
  <si>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</si>
  <si>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</si>
  <si>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</si>
  <si>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</si>
  <si>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</si>
  <si>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</si>
  <si>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</si>
  <si>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</si>
  <si>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</si>
  <si>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</si>
  <si>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</si>
  <si>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</si>
  <si>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</si>
  <si>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</si>
  <si>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</si>
  <si>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</si>
  <si>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</si>
  <si>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</si>
  <si>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</si>
  <si>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</si>
  <si>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</si>
  <si>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</si>
  <si>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</si>
  <si>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</si>
  <si>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</si>
  <si>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</si>
  <si>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</si>
  <si>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</si>
  <si>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</si>
  <si>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</si>
  <si>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</si>
  <si>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</si>
  <si>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</si>
  <si>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</si>
  <si>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</si>
  <si>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</si>
  <si>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</si>
  <si>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</si>
  <si>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</si>
  <si>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</si>
  <si>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</si>
  <si>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</si>
  <si>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</si>
  <si>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</si>
  <si>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</si>
  <si>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</si>
  <si>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</si>
  <si>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</si>
  <si>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</si>
  <si>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</si>
  <si>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</si>
  <si>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</si>
  <si>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</si>
  <si>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</si>
  <si>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</si>
  <si>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</si>
  <si>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</si>
  <si>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</si>
  <si>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</si>
  <si>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</si>
  <si>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</si>
  <si>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</si>
  <si>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</si>
  <si>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</si>
  <si>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</si>
  <si>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</si>
  <si>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</si>
  <si>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</si>
  <si>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</si>
  <si>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</si>
  <si>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</si>
  <si>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</si>
  <si>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</si>
  <si>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</si>
  <si>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</si>
  <si>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</si>
  <si>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</si>
  <si>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</si>
  <si>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</si>
  <si>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</si>
  <si>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</si>
  <si>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</si>
  <si>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</si>
  <si>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</si>
  <si>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</si>
  <si>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</si>
  <si>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</si>
  <si>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</si>
  <si>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</si>
  <si>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</si>
  <si>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</si>
  <si>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</si>
  <si>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</si>
  <si>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</si>
  <si>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</si>
  <si>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</si>
  <si>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</si>
  <si>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</si>
  <si>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</si>
  <si>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</si>
  <si>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</si>
  <si>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</si>
  <si>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</si>
  <si>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</si>
  <si>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</si>
  <si>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</si>
  <si>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</si>
  <si>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</si>
  <si>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</si>
  <si>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</si>
  <si>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</si>
  <si>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</si>
  <si>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</si>
  <si>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</si>
  <si>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</si>
  <si>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</si>
  <si>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</si>
  <si>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</si>
  <si>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</si>
  <si>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</si>
  <si>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</si>
  <si>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</si>
  <si>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</si>
  <si>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</si>
  <si>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</si>
  <si>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</si>
  <si>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</si>
  <si>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</si>
  <si>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</si>
  <si>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</si>
  <si>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</si>
  <si>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</si>
  <si>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</si>
  <si>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</si>
  <si>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</si>
  <si>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</si>
  <si>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</si>
  <si>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</si>
  <si>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</si>
  <si>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</si>
  <si>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</si>
  <si>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</si>
  <si>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</si>
  <si>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</si>
  <si>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</si>
  <si>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</si>
  <si>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</si>
  <si>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</si>
  <si>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</si>
  <si>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</si>
  <si>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</si>
  <si>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</si>
  <si>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</si>
  <si>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</si>
  <si>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</si>
  <si>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</si>
  <si>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</si>
  <si>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</si>
  <si>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</si>
  <si>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</si>
  <si>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</si>
  <si>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</si>
  <si>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</si>
  <si>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</si>
  <si>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</si>
  <si>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</si>
  <si>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</si>
  <si>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</si>
  <si>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</si>
  <si>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</si>
  <si>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</si>
  <si>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</si>
  <si>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</si>
  <si>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</si>
  <si>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</si>
  <si>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</si>
  <si>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</si>
  <si>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</si>
  <si>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</si>
  <si>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</si>
  <si>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</si>
  <si>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</si>
  <si>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</si>
  <si>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</si>
  <si>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</si>
  <si>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</si>
  <si>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</si>
  <si>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</si>
  <si>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</si>
  <si>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</si>
  <si>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</si>
  <si>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</si>
  <si>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</si>
  <si>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</si>
  <si>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</si>
  <si>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</si>
  <si>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</si>
  <si>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</si>
  <si>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</si>
  <si>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</si>
  <si>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</si>
  <si>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</si>
  <si>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</si>
  <si>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</si>
  <si>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</si>
  <si>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</si>
  <si>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</si>
  <si>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</si>
  <si>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</si>
  <si>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</si>
  <si>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</si>
  <si>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</si>
  <si>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</si>
  <si>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</si>
  <si>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</si>
  <si>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</si>
  <si>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</si>
  <si>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</si>
  <si>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</si>
  <si>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</si>
  <si>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</si>
  <si>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</si>
  <si>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</si>
  <si>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</si>
  <si>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</si>
  <si>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</si>
  <si>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</si>
  <si>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</si>
  <si>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</si>
  <si>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</si>
  <si>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</si>
  <si>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</si>
  <si>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</si>
  <si>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</si>
  <si>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</si>
  <si>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</si>
  <si>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</si>
  <si>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</si>
  <si>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</si>
  <si>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</si>
  <si>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</si>
  <si>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</si>
  <si>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</si>
  <si>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</si>
  <si>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</si>
  <si>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</si>
  <si>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</si>
  <si>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</si>
  <si>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</si>
  <si>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</si>
  <si>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</si>
  <si>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</si>
  <si>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</si>
  <si>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</si>
  <si>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</si>
  <si>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</si>
  <si>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</si>
  <si>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</si>
  <si>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</si>
  <si>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</si>
  <si>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</si>
  <si>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</si>
  <si>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</si>
  <si>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</si>
  <si>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</si>
  <si>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</si>
  <si>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</si>
  <si>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</si>
  <si>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</si>
  <si>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</si>
  <si>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</si>
  <si>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</si>
  <si>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</si>
  <si>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</si>
  <si>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</si>
  <si>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</si>
  <si>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</si>
  <si>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</si>
  <si>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</si>
  <si>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</si>
  <si>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</si>
  <si>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</si>
  <si>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</si>
  <si>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</si>
  <si>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</si>
  <si>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</si>
  <si>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</si>
  <si>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</si>
  <si>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</si>
  <si>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</si>
  <si>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</si>
  <si>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</si>
  <si>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</si>
  <si>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</si>
  <si>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</si>
  <si>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</si>
  <si>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</si>
  <si>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</si>
  <si>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</si>
  <si>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</si>
  <si>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</si>
  <si>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</si>
  <si>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</si>
  <si>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</si>
  <si>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</si>
  <si>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</si>
  <si>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</si>
  <si>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</si>
  <si>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</si>
  <si>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</si>
  <si>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</si>
  <si>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</si>
  <si>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</si>
  <si>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</si>
  <si>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</si>
  <si>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</si>
  <si>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</si>
  <si>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</si>
  <si>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</si>
  <si>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</si>
  <si>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</si>
  <si>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</si>
  <si>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</si>
  <si>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</si>
  <si>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</si>
  <si>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</si>
  <si>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</si>
  <si>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</si>
  <si>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</si>
  <si>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</si>
  <si>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</si>
  <si>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</si>
  <si>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</si>
  <si>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</si>
  <si>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</si>
  <si>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</si>
  <si>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</si>
  <si>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</si>
  <si>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</si>
  <si>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</si>
  <si>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</si>
  <si>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</si>
  <si>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</si>
  <si>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</si>
  <si>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</si>
  <si>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</si>
  <si>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</si>
  <si>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</si>
  <si>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</si>
  <si>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</si>
  <si>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</si>
  <si>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</si>
  <si>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</si>
  <si>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</si>
  <si>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</si>
  <si>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</si>
  <si>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</si>
  <si>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</si>
  <si>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</si>
  <si>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</si>
  <si>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</si>
  <si>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</si>
  <si>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</si>
  <si>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</si>
  <si>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</si>
  <si>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</si>
  <si>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</si>
  <si>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</si>
  <si>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</si>
  <si>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</si>
  <si>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</si>
  <si>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</si>
  <si>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</si>
  <si>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</si>
  <si>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</si>
  <si>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</si>
  <si>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</si>
  <si>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</si>
  <si>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</si>
  <si>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</si>
  <si>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</si>
  <si>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</si>
  <si>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</si>
  <si>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</si>
  <si>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</si>
  <si>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</si>
  <si>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</si>
  <si>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</si>
  <si>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</si>
  <si>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</si>
  <si>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</si>
  <si>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</si>
  <si>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</si>
  <si>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</si>
  <si>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</si>
  <si>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</si>
  <si>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</si>
  <si>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</si>
  <si>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</si>
  <si>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</si>
  <si>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</si>
  <si>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</si>
  <si>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</si>
  <si>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</si>
  <si>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</si>
  <si>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</si>
  <si>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</si>
  <si>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</si>
  <si>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</si>
  <si>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</si>
  <si>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</si>
  <si>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</si>
  <si>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</si>
  <si>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</si>
  <si>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</si>
  <si>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</si>
  <si>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</si>
  <si>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</si>
  <si>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</si>
  <si>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</si>
  <si>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</si>
  <si>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</si>
  <si>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</si>
  <si>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</si>
  <si>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</si>
  <si>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</si>
  <si>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</si>
  <si>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</si>
  <si>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</si>
  <si>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</si>
  <si>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</si>
  <si>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</si>
  <si>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</si>
  <si>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</si>
  <si>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</si>
  <si>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</si>
  <si>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</si>
  <si>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</si>
  <si>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</si>
  <si>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</si>
  <si>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</si>
  <si>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</si>
  <si>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</si>
  <si>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</si>
  <si>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</si>
  <si>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</si>
  <si>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</si>
  <si>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</si>
  <si>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</si>
  <si>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</si>
  <si>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</si>
  <si>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</si>
  <si>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</si>
  <si>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</si>
  <si>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</si>
  <si>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</si>
  <si>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</si>
  <si>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</si>
  <si>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</si>
  <si>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</si>
  <si>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</si>
  <si>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</si>
  <si>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</si>
  <si>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</si>
  <si>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</si>
  <si>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</si>
  <si>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</si>
  <si>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</si>
  <si>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</si>
  <si>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</si>
  <si>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</si>
  <si>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</si>
  <si>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</si>
  <si>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</si>
  <si>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</si>
  <si>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</si>
  <si>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</si>
  <si>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</si>
  <si>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</si>
  <si>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</si>
  <si>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</si>
  <si>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</si>
  <si>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</si>
  <si>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</si>
  <si>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</si>
  <si>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</si>
  <si>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</si>
  <si>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</si>
  <si>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</si>
  <si>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</si>
  <si>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</si>
  <si>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</si>
  <si>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</si>
  <si>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</si>
  <si>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</si>
  <si>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</si>
  <si>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</si>
  <si>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</si>
  <si>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</si>
  <si>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</si>
  <si>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</si>
  <si>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</si>
  <si>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</si>
  <si>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</si>
  <si>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</si>
  <si>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</si>
  <si>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</si>
  <si>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</si>
  <si>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</si>
  <si>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</si>
  <si>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</si>
  <si>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</si>
  <si>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</si>
  <si>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</si>
  <si>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</si>
  <si>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</si>
  <si>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</si>
  <si>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</si>
  <si>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</si>
  <si>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</si>
  <si>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</si>
  <si>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</si>
  <si>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</si>
  <si>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</si>
  <si>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</si>
  <si>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</si>
  <si>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</si>
  <si>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</si>
  <si>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</si>
  <si>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</si>
  <si>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</si>
  <si>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</si>
  <si>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</si>
  <si>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</si>
  <si>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</si>
  <si>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</si>
  <si>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</si>
  <si>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</si>
  <si>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</si>
  <si>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</si>
  <si>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</si>
  <si>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</si>
  <si>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</si>
  <si>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</si>
  <si>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</si>
  <si>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</si>
  <si>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</si>
  <si>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</si>
  <si>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</si>
  <si>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</si>
  <si>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</si>
  <si>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</si>
  <si>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</si>
  <si>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</si>
  <si>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</si>
  <si>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</si>
  <si>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</si>
  <si>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</si>
  <si>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</si>
  <si>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</si>
  <si>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</si>
  <si>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</si>
  <si>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</si>
  <si>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</si>
  <si>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</si>
  <si>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</si>
  <si>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</si>
  <si>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</si>
  <si>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</si>
  <si>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</si>
  <si>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</si>
  <si>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</si>
  <si>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</si>
  <si>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</si>
  <si>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</si>
  <si>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</si>
  <si>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</si>
  <si>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</si>
  <si>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</si>
  <si>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</si>
  <si>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</si>
  <si>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</si>
  <si>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</si>
  <si>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</si>
  <si>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</si>
  <si>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</si>
  <si>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</si>
  <si>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</si>
  <si>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</si>
  <si>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</si>
  <si>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</si>
  <si>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</si>
  <si>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</si>
  <si>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</si>
  <si>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</si>
  <si>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</si>
  <si>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</si>
  <si>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</si>
  <si>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</si>
  <si>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</si>
  <si>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</si>
  <si>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</si>
  <si>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</si>
  <si>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</si>
  <si>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</si>
  <si>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</si>
  <si>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</si>
  <si>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</si>
  <si>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</si>
  <si>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</si>
  <si>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</si>
  <si>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</si>
  <si>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</si>
  <si>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</si>
  <si>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</si>
  <si>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</si>
  <si>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</si>
  <si>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</si>
  <si>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</si>
  <si>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</si>
  <si>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</si>
  <si>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</si>
  <si>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</si>
  <si>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</si>
  <si>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</si>
  <si>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</si>
  <si>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</si>
  <si>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</si>
  <si>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</si>
  <si>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</si>
  <si>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</si>
  <si>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</si>
  <si>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</si>
  <si>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</si>
  <si>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</si>
  <si>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</si>
  <si>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</si>
  <si>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</si>
  <si>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</si>
  <si>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</si>
  <si>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</si>
  <si>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</si>
  <si>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</si>
  <si>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</si>
  <si>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</si>
  <si>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</si>
  <si>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</si>
  <si>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</si>
  <si>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</si>
  <si>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</si>
  <si>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</si>
  <si>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</si>
  <si>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</si>
  <si>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</si>
  <si>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</si>
  <si>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</si>
  <si>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</si>
  <si>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</si>
  <si>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</si>
  <si>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</si>
  <si>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</si>
  <si>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</si>
  <si>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</si>
  <si>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</si>
  <si>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</si>
  <si>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</si>
  <si>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</si>
  <si>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</si>
  <si>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</si>
  <si>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</si>
  <si>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</si>
  <si>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</si>
  <si>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</si>
  <si>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</si>
  <si>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</si>
  <si>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</si>
  <si>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</si>
  <si>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</si>
  <si>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</si>
  <si>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</si>
  <si>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</si>
  <si>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</si>
  <si>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</si>
  <si>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</si>
  <si>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</si>
  <si>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</si>
  <si>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</si>
  <si>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</si>
  <si>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</si>
  <si>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</si>
  <si>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</si>
  <si>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</si>
  <si>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</si>
  <si>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</si>
  <si>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</si>
  <si>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</si>
  <si>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</si>
  <si>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</si>
  <si>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</si>
  <si>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</si>
  <si>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</si>
  <si>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</si>
  <si>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</si>
  <si>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</si>
  <si>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</si>
  <si>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</si>
  <si>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</si>
  <si>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</si>
  <si>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</si>
  <si>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</si>
  <si>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</si>
  <si>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</si>
  <si>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</si>
  <si>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</si>
  <si>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</si>
  <si>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</si>
  <si>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</si>
  <si>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</si>
  <si>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</si>
  <si>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</si>
  <si>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</si>
  <si>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</si>
  <si>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</si>
  <si>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</si>
  <si>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</si>
  <si>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</si>
  <si>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</si>
  <si>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</si>
  <si>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</si>
  <si>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</si>
  <si>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</si>
  <si>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</si>
  <si>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</si>
  <si>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</si>
  <si>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</si>
  <si>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</si>
  <si>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</si>
  <si>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</si>
  <si>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</si>
  <si>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</si>
  <si>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</si>
  <si>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</si>
  <si>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</si>
  <si>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</si>
  <si>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</si>
  <si>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</si>
  <si>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</si>
  <si>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</si>
  <si>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</si>
  <si>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</si>
  <si>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</si>
  <si>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</si>
  <si>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</si>
  <si>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</si>
  <si>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</si>
  <si>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</si>
  <si>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</si>
  <si>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</si>
  <si>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</si>
  <si>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</si>
  <si>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</si>
  <si>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</si>
  <si>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</si>
  <si>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</si>
  <si>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</si>
  <si>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</si>
  <si>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</si>
  <si>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</si>
  <si>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</si>
  <si>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</si>
  <si>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</si>
  <si>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</si>
  <si>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</si>
  <si>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</si>
  <si>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</si>
  <si>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</si>
  <si>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</si>
  <si>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</si>
  <si>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</si>
  <si>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</si>
  <si>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</si>
  <si>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</si>
  <si>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</si>
  <si>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</si>
  <si>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</si>
  <si>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</si>
  <si>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</si>
  <si>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</si>
  <si>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</si>
  <si>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</si>
  <si>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</si>
  <si>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</si>
  <si>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</si>
  <si>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</si>
  <si>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</si>
  <si>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</si>
  <si>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</si>
  <si>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</si>
  <si>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</si>
  <si>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</si>
  <si>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</si>
  <si>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</si>
  <si>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</si>
  <si>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</si>
  <si>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</si>
  <si>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</si>
  <si>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</si>
  <si>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</si>
  <si>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</si>
  <si>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</si>
  <si>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</si>
  <si>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</si>
  <si>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</si>
  <si>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</si>
  <si>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</si>
  <si>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</si>
  <si>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</si>
  <si>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</si>
  <si>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</si>
  <si>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</si>
  <si>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</si>
  <si>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</si>
  <si>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</si>
  <si>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</si>
  <si>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</si>
  <si>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</si>
  <si>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</si>
  <si>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</si>
  <si>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</si>
  <si>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</si>
  <si>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</si>
  <si>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</si>
  <si>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</si>
  <si>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</si>
  <si>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</si>
  <si>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</si>
  <si>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</si>
  <si>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</si>
  <si>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</si>
  <si>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</si>
  <si>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</si>
  <si>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</si>
  <si>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</si>
  <si>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</si>
  <si>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</si>
  <si>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</si>
  <si>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</si>
  <si>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</si>
  <si>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</si>
  <si>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</si>
  <si>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</si>
  <si>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</si>
  <si>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</si>
  <si>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</si>
  <si>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</si>
  <si>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</si>
  <si>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</si>
  <si>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</si>
  <si>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</si>
  <si>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</si>
  <si>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</si>
  <si>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</si>
  <si>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</si>
  <si>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</si>
  <si>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</si>
  <si>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</si>
  <si>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</si>
  <si>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</si>
  <si>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</si>
  <si>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</si>
  <si>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</si>
  <si>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</si>
  <si>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</si>
  <si>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</si>
  <si>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</si>
  <si>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</si>
  <si>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</si>
  <si>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</si>
  <si>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</si>
  <si>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</si>
  <si>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</si>
  <si>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</si>
  <si>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</si>
  <si>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</si>
  <si>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</si>
  <si>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</si>
  <si>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</si>
  <si>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</si>
  <si>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</si>
  <si>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</si>
  <si>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</si>
  <si>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</si>
  <si>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</si>
  <si>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</si>
  <si>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</si>
  <si>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</si>
  <si>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</si>
  <si>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</si>
  <si>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</si>
  <si>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</si>
  <si>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</si>
  <si>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</si>
  <si>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</si>
  <si>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</si>
  <si>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</si>
  <si>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</si>
  <si>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</si>
  <si>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</si>
  <si>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</si>
  <si>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</si>
  <si>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</si>
  <si>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</si>
  <si>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</si>
  <si>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</si>
  <si>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</si>
  <si>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</si>
  <si>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</si>
  <si>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</si>
  <si>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</si>
  <si>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</si>
  <si>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</si>
  <si>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</si>
  <si>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</si>
  <si>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</si>
  <si>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</si>
  <si>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</si>
  <si>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</si>
  <si>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</si>
  <si>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</si>
  <si>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</si>
  <si>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</si>
  <si>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</si>
  <si>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</si>
  <si>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</si>
  <si>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</si>
  <si>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</si>
  <si>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</si>
  <si>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</si>
  <si>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</si>
  <si>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</si>
  <si>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</si>
  <si>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</si>
  <si>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</si>
  <si>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</si>
  <si>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</si>
  <si>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</si>
  <si>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</si>
  <si>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</si>
  <si>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</si>
  <si>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</si>
  <si>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</si>
  <si>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</si>
  <si>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</si>
  <si>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</si>
  <si>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</si>
  <si>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</si>
  <si>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</si>
  <si>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</si>
  <si>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</si>
  <si>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</si>
  <si>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</si>
  <si>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</si>
  <si>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</si>
  <si>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</si>
  <si>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</si>
  <si>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</si>
  <si>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</si>
  <si>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</si>
  <si>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</si>
  <si>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</si>
  <si>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</si>
  <si>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</si>
  <si>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</si>
  <si>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</si>
  <si>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</si>
  <si>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</si>
  <si>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</si>
  <si>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</si>
  <si>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</si>
  <si>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</si>
  <si>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</si>
  <si>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</si>
  <si>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</si>
  <si>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</si>
  <si>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</si>
  <si>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</si>
  <si>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</si>
  <si>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</si>
  <si>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</si>
  <si>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</si>
  <si>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</si>
  <si>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</si>
  <si>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</si>
  <si>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</si>
  <si>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</si>
  <si>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</si>
  <si>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</si>
  <si>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</si>
  <si>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</si>
  <si>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</si>
  <si>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</si>
  <si>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</si>
  <si>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</si>
  <si>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</si>
  <si>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</si>
  <si>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</si>
  <si>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</si>
  <si>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</si>
  <si>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</si>
  <si>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</si>
  <si>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</si>
  <si>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</si>
  <si>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</si>
  <si>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</si>
  <si>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</si>
  <si>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</si>
  <si>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</si>
  <si>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</si>
  <si>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</si>
  <si>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</si>
  <si>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</si>
  <si>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</si>
  <si>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</si>
  <si>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</si>
  <si>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</si>
  <si>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</si>
  <si>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</si>
  <si>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</si>
  <si>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</si>
  <si>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</si>
  <si>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</si>
  <si>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</si>
  <si>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</si>
  <si>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</si>
  <si>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</si>
  <si>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</si>
  <si>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</si>
  <si>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</si>
  <si>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</si>
  <si>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</si>
  <si>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</si>
  <si>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</si>
  <si>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</si>
  <si>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</si>
  <si>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</si>
  <si>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</si>
  <si>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</si>
  <si>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</si>
  <si>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</si>
  <si>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</si>
  <si>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</si>
  <si>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</si>
  <si>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</si>
  <si>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</si>
  <si>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</si>
  <si>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</si>
  <si>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</si>
  <si>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</si>
  <si>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</si>
  <si>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</si>
  <si>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</si>
  <si>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</si>
  <si>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</si>
  <si>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</si>
  <si>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</si>
  <si>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</si>
  <si>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</si>
  <si>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</si>
  <si>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</si>
  <si>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</si>
  <si>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</si>
  <si>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</si>
  <si>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</si>
  <si>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</si>
  <si>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</si>
  <si>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</si>
  <si>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</si>
  <si>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</si>
  <si>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</si>
  <si>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</si>
  <si>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</si>
  <si>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</si>
  <si>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</si>
  <si>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</si>
  <si>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</si>
  <si>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</si>
  <si>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</si>
  <si>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</si>
  <si>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</si>
  <si>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</si>
  <si>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</si>
  <si>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</si>
  <si>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</si>
  <si>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</si>
  <si>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</si>
  <si>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</si>
  <si>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</si>
  <si>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</si>
  <si>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</si>
  <si>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</si>
  <si>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</si>
  <si>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</si>
  <si>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</si>
  <si>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</si>
  <si>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</si>
  <si>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</si>
  <si>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</si>
  <si>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</si>
  <si>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</si>
  <si>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</si>
  <si>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</si>
  <si>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</si>
  <si>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</si>
  <si>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</si>
  <si>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</si>
  <si>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</si>
  <si>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</si>
  <si>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</si>
  <si>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</si>
  <si>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</si>
  <si>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</si>
  <si>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</si>
  <si>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</si>
  <si>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</si>
  <si>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</si>
  <si>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</si>
  <si>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</si>
  <si>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</si>
  <si>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</si>
  <si>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</si>
  <si>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</si>
  <si>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</si>
  <si>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</si>
  <si>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</si>
  <si>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</si>
  <si>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</si>
  <si>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</si>
  <si>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</si>
  <si>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</si>
  <si>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</si>
  <si>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</si>
  <si>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</si>
  <si>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</si>
  <si>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</si>
  <si>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</si>
  <si>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</si>
  <si>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</si>
  <si>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</si>
  <si>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</si>
  <si>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</si>
  <si>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</si>
  <si>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</si>
  <si>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</si>
  <si>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</si>
  <si>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</si>
  <si>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</si>
  <si>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</si>
  <si>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</si>
  <si>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</si>
  <si>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</si>
  <si>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</si>
  <si>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</si>
  <si>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</si>
  <si>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</si>
  <si>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</si>
  <si>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</si>
  <si>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</si>
  <si>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</si>
  <si>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</si>
  <si>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</si>
  <si>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</si>
  <si>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</si>
  <si>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</si>
  <si>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</si>
  <si>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</si>
  <si>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</si>
  <si>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</si>
  <si>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</si>
  <si>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</si>
  <si>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</si>
  <si>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</si>
  <si>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</si>
  <si>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</si>
  <si>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</si>
  <si>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</si>
  <si>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</si>
  <si>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</si>
  <si>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</si>
  <si>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</si>
  <si>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</si>
  <si>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</si>
  <si>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</si>
  <si>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</si>
  <si>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</si>
  <si>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</si>
  <si>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</si>
  <si>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</si>
  <si>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</si>
  <si>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</si>
  <si>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</si>
  <si>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</si>
  <si>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</si>
  <si>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</si>
  <si>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</si>
  <si>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</si>
  <si>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</si>
  <si>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</si>
  <si>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</si>
  <si>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</si>
  <si>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</si>
  <si>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</si>
  <si>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</si>
  <si>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</si>
  <si>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</si>
  <si>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</si>
  <si>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</si>
  <si>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</si>
  <si>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</si>
  <si>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</si>
  <si>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</si>
  <si>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</si>
  <si>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</si>
  <si>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</si>
  <si>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</si>
  <si>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</si>
  <si>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</si>
  <si>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</si>
  <si>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</si>
  <si>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</si>
  <si>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</si>
  <si>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</si>
  <si>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</si>
  <si>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</si>
  <si>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</si>
  <si>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</si>
  <si>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</si>
  <si>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</si>
  <si>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</si>
  <si>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</si>
  <si>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</si>
  <si>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</si>
  <si>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</si>
  <si>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</si>
  <si>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</si>
  <si>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</si>
  <si>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</si>
  <si>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</si>
  <si>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779 de 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</si>
  <si>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</si>
  <si>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781 de 2020</t>
  </si>
  <si>
    <t>783 de 2020</t>
  </si>
  <si>
    <t>796 DE 2020</t>
  </si>
  <si>
    <t>CRA 50 # 58-58</t>
  </si>
  <si>
    <t>3155081956-3154157556-3164289333</t>
  </si>
  <si>
    <t>esanchez@presencia.org.co</t>
  </si>
  <si>
    <t>CARLOS ALBERTO BAENA CORREA</t>
  </si>
  <si>
    <t>0534 - 2020</t>
  </si>
  <si>
    <t>408 de 2016</t>
  </si>
  <si>
    <t>4600073704 DE 2018</t>
  </si>
  <si>
    <t>4600068520 DE 2017</t>
  </si>
  <si>
    <t>4600078785 de 2019</t>
  </si>
  <si>
    <t>4600058122 de 2015</t>
  </si>
  <si>
    <t>19/01/2015</t>
  </si>
  <si>
    <t>31/05/2015</t>
  </si>
  <si>
    <t>4600060297 de 2015</t>
  </si>
  <si>
    <t>01/06/2015</t>
  </si>
  <si>
    <t>12/12/2015</t>
  </si>
  <si>
    <t>1668 de 2012</t>
  </si>
  <si>
    <t>20/12/2012</t>
  </si>
  <si>
    <t>31/12/2014</t>
  </si>
  <si>
    <t>0587 de 2012</t>
  </si>
  <si>
    <t>20/01/2012</t>
  </si>
  <si>
    <t>30/06/2012</t>
  </si>
  <si>
    <t>0364 de 2011</t>
  </si>
  <si>
    <t>20/01/2011</t>
  </si>
  <si>
    <t>31/12/2011</t>
  </si>
  <si>
    <t>0511 de 2010</t>
  </si>
  <si>
    <t>21/01/2010</t>
  </si>
  <si>
    <t>31/12/2010</t>
  </si>
  <si>
    <t>0597 de 2009</t>
  </si>
  <si>
    <t>02/02/2009</t>
  </si>
  <si>
    <t>31/12/2009</t>
  </si>
  <si>
    <t>0575 de 2008</t>
  </si>
  <si>
    <t>01/02/2008</t>
  </si>
  <si>
    <t>31/12/2008</t>
  </si>
  <si>
    <t>202 de 2007</t>
  </si>
  <si>
    <t>01/02/2007</t>
  </si>
  <si>
    <t>31/12/2007</t>
  </si>
  <si>
    <t>05-18-2006/808</t>
  </si>
  <si>
    <t>01/02/2006</t>
  </si>
  <si>
    <t>31/12/2006</t>
  </si>
  <si>
    <t>05-18-2005/107</t>
  </si>
  <si>
    <t>01/02/2005</t>
  </si>
  <si>
    <t>31/12/2005</t>
  </si>
  <si>
    <t>05-18-2004/543</t>
  </si>
  <si>
    <t>01/02/2004</t>
  </si>
  <si>
    <t>31/12/2004</t>
  </si>
  <si>
    <t>05-18-03/797</t>
  </si>
  <si>
    <t>01/04/2003</t>
  </si>
  <si>
    <t>31/12/2003</t>
  </si>
  <si>
    <t>05-1802/555</t>
  </si>
  <si>
    <t>01/02/2002</t>
  </si>
  <si>
    <t>31/03/2003</t>
  </si>
  <si>
    <t>05-18-01-627</t>
  </si>
  <si>
    <t>01/02/2001</t>
  </si>
  <si>
    <t>31/12/2001</t>
  </si>
  <si>
    <t>0566 de 2000</t>
  </si>
  <si>
    <t>24/01/2000</t>
  </si>
  <si>
    <t>31/12/2000</t>
  </si>
  <si>
    <t>05-18-99/153</t>
  </si>
  <si>
    <t>05-18-98-201</t>
  </si>
  <si>
    <t>05-18-97-722</t>
  </si>
  <si>
    <t>05-18-96-712</t>
  </si>
  <si>
    <t>05-18-95-624</t>
  </si>
  <si>
    <t>05-18-94-001</t>
  </si>
  <si>
    <t>05-18-93-1180</t>
  </si>
  <si>
    <t>MUNICIPIO DE MEDELLIN</t>
  </si>
  <si>
    <t>INSTITUTO COLOMBIANO DE BIENESTAR FAMILIAR</t>
  </si>
  <si>
    <t xml:space="preserve">atender a la primera infancia en el marco de la estrategia de ceo a siempre" específicamente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t>
  </si>
  <si>
    <t>Atención integral a niños/niñas hasta los 5 años en la modalidad entorno institucional 8 horas en centro infantil.</t>
  </si>
  <si>
    <t>Atención integral a niños/niñas hasta los 5 años en la modalidad de entorno institucional 8 horas en centro infantil.</t>
  </si>
  <si>
    <t xml:space="preserve">Atención integral a niños/niñas hasta los 5 años en la modalidad entorno institucional 8 horas </t>
  </si>
  <si>
    <t>Brindar atención  integral  a la primera infancia en el marco de la  estrategia de cero a siempre de conformidad directriz,  lineamientos y parámetros establecidos por el ICBF así como regular las relaciones entre las partes derivadas de la entrega de aportes del ICBF a él, para que este asuma  con su personal y bajo  exclusiva responsabilidad.</t>
  </si>
  <si>
    <t>Brindar atención a la primera infancia, niños y niñas menores de cinco (5) años de familias en situación de vulnerabilidad económica, social, cultural, nutricional y psicoafectiva, a través de los hogares comunitarios de bienestar modalidades de 0-5 años, en las siguientes formas de atención: familiares múltiples, grupales y en la modalidad fam; apoyar a las familias en desarrollo con mujeres gestantes, madres lactantes y niños y niñas menores de dos (2) años que se encuentren en vulnerabilidad psicoafectiva, nutricional, económica y socia, prioritariamente en situación de desplazamiento</t>
  </si>
  <si>
    <t>Brindar atención a la primera infancia, niños niñas entre los entre los seis (6) meses  y hasta los  cuatro (4) años y los once (11) meses,  en la modalidad lactante y preescolar  a través de la unidad aplicativa respectiva. Dando prioridad a los niños y niñas a los niveles i y ii del sisen</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</si>
  <si>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</si>
  <si>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</si>
  <si>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dándoles prioridad a los niños, niñas pertenecientes a los niveles I y II del sisben, según los lineamientos legales del ICBF para esta modalidad los cuales hacen parte integral del presente contrato.</t>
  </si>
  <si>
    <t>Brindar a través de la modalidad lactante y preescolar, atención integral a 244 niños y niñas menores de seis (6) años según el lineamiento legal del ICBF para esta modalidad los cuales hacen parte integral del presente contrato</t>
  </si>
  <si>
    <t>Brindar a través de la modalidad lactante y preescolar, atención integral a niños y niñas menores hasta de cinco (5) años mediante activadas nutricionales, pedagógicas y de cuidado físico y las de formación con los padres de familia conforme a las directrices emanadas por el ICBF</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</si>
  <si>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</si>
  <si>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</si>
  <si>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atención integral a los niños, niñas menores de 6 años, de acuerdo a los lineamientos técnicos administrativos del proyecto en 100 cupos.</t>
  </si>
  <si>
    <t>Brindar atención integral a los niños, niñas menores de 6 años, de acuerdo a los lineamientos técnicos administrativos del proyectos</t>
  </si>
  <si>
    <t>Brindar atención a 100 niños, niñas ente 2 y 6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</si>
  <si>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100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</si>
  <si>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100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</si>
  <si>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120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</si>
  <si>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 xml:space="preserve">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</si>
  <si>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Brindar atención integral a la primera infancia niños, niñas menores de cinco años de edad con de edad con vulnerabilidad económica, social, cultural, nutricional y psicoafectiva, a través de los hogares comunitarios de bienestar, modalidades: 0-5 años en las siguientes formas de atención: HCB- grupales, prioritariamente en situación de desplazamiento.</t>
  </si>
  <si>
    <t>2021-5-05003952020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</si>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</sst>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59" zoomScale="85" zoomScaleNormal="8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2769</v>
      </c>
      <c r="D15" s="35"/>
      <c r="E15" s="35"/>
      <c r="F15" s="5"/>
      <c r="G15" s="32" t="s">
        <v>1168</v>
      </c>
      <c r="H15" s="103" t="s">
        <v>36</v>
      </c>
      <c r="I15" s="32" t="s">
        <v>2624</v>
      </c>
      <c r="J15" s="108" t="s">
        <v>2626</v>
      </c>
      <c r="L15" s="222" t="s">
        <v>8</v>
      </c>
      <c r="M15" s="222"/>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6" t="s">
        <v>11</v>
      </c>
      <c r="J19" s="137" t="s">
        <v>10</v>
      </c>
      <c r="K19" s="137" t="s">
        <v>2609</v>
      </c>
      <c r="L19" s="137" t="s">
        <v>1161</v>
      </c>
      <c r="M19" s="137" t="s">
        <v>1162</v>
      </c>
      <c r="N19" s="138" t="s">
        <v>2610</v>
      </c>
      <c r="O19" s="133"/>
      <c r="Q19" s="51"/>
      <c r="R19" s="51"/>
    </row>
    <row r="20" spans="1:23" ht="30" customHeight="1" x14ac:dyDescent="0.25">
      <c r="A20" s="9"/>
      <c r="B20" s="109">
        <v>890984938</v>
      </c>
      <c r="C20" s="5"/>
      <c r="D20" s="73"/>
      <c r="E20" s="5"/>
      <c r="F20" s="5"/>
      <c r="G20" s="5"/>
      <c r="H20" s="241"/>
      <c r="I20" s="145" t="s">
        <v>36</v>
      </c>
      <c r="J20" s="146" t="s">
        <v>38</v>
      </c>
      <c r="K20" s="147">
        <v>2309942252</v>
      </c>
      <c r="L20" s="148"/>
      <c r="M20" s="148">
        <v>44561</v>
      </c>
      <c r="N20" s="131">
        <f>+(M20-L20)/30</f>
        <v>1485.3666666666666</v>
      </c>
      <c r="O20" s="134"/>
      <c r="U20" s="130"/>
      <c r="V20" s="105">
        <f ca="1">NOW()</f>
        <v>44194.478077199077</v>
      </c>
      <c r="W20" s="105">
        <f ca="1">NOW()</f>
        <v>44194.478077199077</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236" t="str">
        <f>VLOOKUP(B20,EAS!A2:B1439,2,0)</f>
        <v>PRESENCIA COLOMBO SUIZA</v>
      </c>
      <c r="C38" s="236"/>
      <c r="D38" s="236"/>
      <c r="E38" s="236"/>
      <c r="F38" s="236"/>
      <c r="G38" s="5"/>
      <c r="H38" s="128"/>
      <c r="I38" s="245" t="s">
        <v>7</v>
      </c>
      <c r="J38" s="245"/>
      <c r="K38" s="245"/>
      <c r="L38" s="245"/>
      <c r="M38" s="245"/>
      <c r="N38" s="245"/>
      <c r="O38" s="129"/>
    </row>
    <row r="39" spans="1:16" ht="42.95" customHeight="1" thickBot="1" x14ac:dyDescent="0.3">
      <c r="A39" s="10"/>
      <c r="B39" s="11"/>
      <c r="C39" s="11"/>
      <c r="D39" s="11"/>
      <c r="E39" s="11"/>
      <c r="F39" s="11"/>
      <c r="G39" s="11"/>
      <c r="H39" s="10"/>
      <c r="I39" s="231" t="s">
        <v>2770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2746</v>
      </c>
      <c r="C48" s="120" t="s">
        <v>31</v>
      </c>
      <c r="D48" s="110" t="s">
        <v>2685</v>
      </c>
      <c r="E48" s="141">
        <v>43922</v>
      </c>
      <c r="F48" s="141">
        <v>44165</v>
      </c>
      <c r="G48" s="156">
        <f>IF(AND(E48&lt;&gt;"",F48&lt;&gt;""),((F48-E48)/30),"")</f>
        <v>8.1</v>
      </c>
      <c r="H48" s="174" t="s">
        <v>2767</v>
      </c>
      <c r="I48" s="111" t="s">
        <v>36</v>
      </c>
      <c r="J48" s="111" t="s">
        <v>38</v>
      </c>
      <c r="K48" s="113">
        <v>5221424919</v>
      </c>
      <c r="L48" s="112" t="s">
        <v>1148</v>
      </c>
      <c r="M48" s="114">
        <v>1</v>
      </c>
      <c r="N48" s="112" t="s">
        <v>2634</v>
      </c>
      <c r="O48" s="112" t="s">
        <v>1148</v>
      </c>
      <c r="P48" s="78"/>
    </row>
    <row r="49" spans="1:16" s="6" customFormat="1" ht="24.75" customHeight="1" x14ac:dyDescent="0.25">
      <c r="A49" s="139">
        <v>2</v>
      </c>
      <c r="B49" s="118" t="s">
        <v>2746</v>
      </c>
      <c r="C49" s="120" t="s">
        <v>31</v>
      </c>
      <c r="D49" s="117" t="s">
        <v>2686</v>
      </c>
      <c r="E49" s="173">
        <v>42398</v>
      </c>
      <c r="F49" s="173">
        <v>42674</v>
      </c>
      <c r="G49" s="156">
        <f t="shared" ref="G49:G50" si="2">IF(AND(E49&lt;&gt;"",F49&lt;&gt;""),((F49-E49)/30),"")</f>
        <v>9.1999999999999993</v>
      </c>
      <c r="H49" s="118" t="s">
        <v>2747</v>
      </c>
      <c r="I49" s="117" t="s">
        <v>36</v>
      </c>
      <c r="J49" s="117" t="s">
        <v>38</v>
      </c>
      <c r="K49" s="119">
        <v>8035260462</v>
      </c>
      <c r="L49" s="120" t="s">
        <v>1148</v>
      </c>
      <c r="M49" s="114">
        <v>1</v>
      </c>
      <c r="N49" s="120" t="s">
        <v>27</v>
      </c>
      <c r="O49" s="120" t="s">
        <v>26</v>
      </c>
      <c r="P49" s="78"/>
    </row>
    <row r="50" spans="1:16" s="6" customFormat="1" ht="24.75" customHeight="1" x14ac:dyDescent="0.25">
      <c r="A50" s="139">
        <v>3</v>
      </c>
      <c r="B50" s="118" t="s">
        <v>2745</v>
      </c>
      <c r="C50" s="120" t="s">
        <v>31</v>
      </c>
      <c r="D50" s="117" t="s">
        <v>2687</v>
      </c>
      <c r="E50" s="173">
        <v>43115</v>
      </c>
      <c r="F50" s="173">
        <v>43457</v>
      </c>
      <c r="G50" s="156">
        <f t="shared" si="2"/>
        <v>11.4</v>
      </c>
      <c r="H50" s="174" t="s">
        <v>2748</v>
      </c>
      <c r="I50" s="117" t="s">
        <v>36</v>
      </c>
      <c r="J50" s="117" t="s">
        <v>38</v>
      </c>
      <c r="K50" s="119">
        <v>2525927605</v>
      </c>
      <c r="L50" s="120" t="s">
        <v>1148</v>
      </c>
      <c r="M50" s="114">
        <v>1</v>
      </c>
      <c r="N50" s="120" t="s">
        <v>27</v>
      </c>
      <c r="O50" s="120" t="s">
        <v>26</v>
      </c>
      <c r="P50" s="78"/>
    </row>
    <row r="51" spans="1:16" s="6" customFormat="1" ht="24.75" customHeight="1" outlineLevel="1" x14ac:dyDescent="0.25">
      <c r="A51" s="139">
        <v>4</v>
      </c>
      <c r="B51" s="118" t="s">
        <v>2745</v>
      </c>
      <c r="C51" s="120" t="s">
        <v>31</v>
      </c>
      <c r="D51" s="117" t="s">
        <v>2688</v>
      </c>
      <c r="E51" s="173">
        <v>42745</v>
      </c>
      <c r="F51" s="173">
        <v>43039</v>
      </c>
      <c r="G51" s="156">
        <f t="shared" ref="G51:G107" si="3">IF(AND(E51&lt;&gt;"",F51&lt;&gt;""),((F51-E51)/30),"")</f>
        <v>9.8000000000000007</v>
      </c>
      <c r="H51" s="118" t="s">
        <v>2749</v>
      </c>
      <c r="I51" s="117" t="s">
        <v>36</v>
      </c>
      <c r="J51" s="117" t="s">
        <v>38</v>
      </c>
      <c r="K51" s="119">
        <v>1693173278</v>
      </c>
      <c r="L51" s="120" t="s">
        <v>1148</v>
      </c>
      <c r="M51" s="114">
        <v>1</v>
      </c>
      <c r="N51" s="120" t="s">
        <v>27</v>
      </c>
      <c r="O51" s="120" t="s">
        <v>26</v>
      </c>
      <c r="P51" s="78"/>
    </row>
    <row r="52" spans="1:16" s="7" customFormat="1" ht="24.75" customHeight="1" outlineLevel="1" x14ac:dyDescent="0.25">
      <c r="A52" s="140">
        <v>5</v>
      </c>
      <c r="B52" s="118" t="s">
        <v>2745</v>
      </c>
      <c r="C52" s="120" t="s">
        <v>31</v>
      </c>
      <c r="D52" s="117" t="s">
        <v>2689</v>
      </c>
      <c r="E52" s="173">
        <v>43479</v>
      </c>
      <c r="F52" s="173">
        <v>43781</v>
      </c>
      <c r="G52" s="156">
        <f t="shared" si="3"/>
        <v>10.066666666666666</v>
      </c>
      <c r="H52" s="118" t="s">
        <v>2748</v>
      </c>
      <c r="I52" s="117" t="s">
        <v>36</v>
      </c>
      <c r="J52" s="117" t="s">
        <v>38</v>
      </c>
      <c r="K52" s="115">
        <v>3118239600</v>
      </c>
      <c r="L52" s="120" t="s">
        <v>1148</v>
      </c>
      <c r="M52" s="114">
        <v>1</v>
      </c>
      <c r="N52" s="120" t="s">
        <v>27</v>
      </c>
      <c r="O52" s="120" t="s">
        <v>1148</v>
      </c>
      <c r="P52" s="79"/>
    </row>
    <row r="53" spans="1:16" s="7" customFormat="1" ht="24.75" customHeight="1" outlineLevel="1" x14ac:dyDescent="0.25">
      <c r="A53" s="140">
        <v>6</v>
      </c>
      <c r="B53" s="118" t="s">
        <v>2745</v>
      </c>
      <c r="C53" s="120" t="s">
        <v>31</v>
      </c>
      <c r="D53" s="117" t="s">
        <v>2690</v>
      </c>
      <c r="E53" s="117" t="s">
        <v>2691</v>
      </c>
      <c r="F53" s="117" t="s">
        <v>2692</v>
      </c>
      <c r="G53" s="156">
        <f t="shared" si="3"/>
        <v>4.4000000000000004</v>
      </c>
      <c r="H53" s="118" t="s">
        <v>2750</v>
      </c>
      <c r="I53" s="117" t="s">
        <v>36</v>
      </c>
      <c r="J53" s="117" t="s">
        <v>38</v>
      </c>
      <c r="K53" s="115">
        <v>768603067</v>
      </c>
      <c r="L53" s="120" t="s">
        <v>1148</v>
      </c>
      <c r="M53" s="114">
        <v>1</v>
      </c>
      <c r="N53" s="120" t="s">
        <v>27</v>
      </c>
      <c r="O53" s="120" t="s">
        <v>1148</v>
      </c>
      <c r="P53" s="79"/>
    </row>
    <row r="54" spans="1:16" s="7" customFormat="1" ht="24.75" customHeight="1" outlineLevel="1" x14ac:dyDescent="0.25">
      <c r="A54" s="140">
        <v>7</v>
      </c>
      <c r="B54" s="118" t="s">
        <v>2745</v>
      </c>
      <c r="C54" s="120" t="s">
        <v>31</v>
      </c>
      <c r="D54" s="117" t="s">
        <v>2693</v>
      </c>
      <c r="E54" s="117" t="s">
        <v>2694</v>
      </c>
      <c r="F54" s="117" t="s">
        <v>2695</v>
      </c>
      <c r="G54" s="156">
        <f t="shared" si="3"/>
        <v>6.4666666666666668</v>
      </c>
      <c r="H54" s="118" t="s">
        <v>2750</v>
      </c>
      <c r="I54" s="117" t="s">
        <v>36</v>
      </c>
      <c r="J54" s="117" t="s">
        <v>38</v>
      </c>
      <c r="K54" s="115">
        <v>1118517699</v>
      </c>
      <c r="L54" s="120" t="s">
        <v>1148</v>
      </c>
      <c r="M54" s="114">
        <v>1</v>
      </c>
      <c r="N54" s="120" t="s">
        <v>27</v>
      </c>
      <c r="O54" s="120" t="s">
        <v>1148</v>
      </c>
      <c r="P54" s="79"/>
    </row>
    <row r="55" spans="1:16" s="7" customFormat="1" ht="24.75" customHeight="1" outlineLevel="1" x14ac:dyDescent="0.25">
      <c r="A55" s="140">
        <v>8</v>
      </c>
      <c r="B55" s="118" t="s">
        <v>2746</v>
      </c>
      <c r="C55" s="120" t="s">
        <v>31</v>
      </c>
      <c r="D55" s="117" t="s">
        <v>2696</v>
      </c>
      <c r="E55" s="117" t="s">
        <v>2697</v>
      </c>
      <c r="F55" s="117" t="s">
        <v>2698</v>
      </c>
      <c r="G55" s="156">
        <f t="shared" si="3"/>
        <v>24.7</v>
      </c>
      <c r="H55" s="118" t="s">
        <v>2751</v>
      </c>
      <c r="I55" s="117" t="s">
        <v>36</v>
      </c>
      <c r="J55" s="117" t="s">
        <v>38</v>
      </c>
      <c r="K55" s="115">
        <v>559586428</v>
      </c>
      <c r="L55" s="120" t="s">
        <v>1148</v>
      </c>
      <c r="M55" s="114">
        <v>1</v>
      </c>
      <c r="N55" s="120" t="s">
        <v>27</v>
      </c>
      <c r="O55" s="120" t="s">
        <v>1148</v>
      </c>
      <c r="P55" s="79"/>
    </row>
    <row r="56" spans="1:16" s="7" customFormat="1" ht="24.75" customHeight="1" outlineLevel="1" x14ac:dyDescent="0.25">
      <c r="A56" s="140">
        <v>9</v>
      </c>
      <c r="B56" s="118" t="s">
        <v>2746</v>
      </c>
      <c r="C56" s="120" t="s">
        <v>31</v>
      </c>
      <c r="D56" s="117" t="s">
        <v>2699</v>
      </c>
      <c r="E56" s="117" t="s">
        <v>2700</v>
      </c>
      <c r="F56" s="117" t="s">
        <v>2701</v>
      </c>
      <c r="G56" s="156">
        <f t="shared" si="3"/>
        <v>5.4</v>
      </c>
      <c r="H56" s="118" t="s">
        <v>2768</v>
      </c>
      <c r="I56" s="117" t="s">
        <v>36</v>
      </c>
      <c r="J56" s="117" t="s">
        <v>38</v>
      </c>
      <c r="K56" s="119">
        <v>32236722</v>
      </c>
      <c r="L56" s="120" t="s">
        <v>1148</v>
      </c>
      <c r="M56" s="114">
        <v>1</v>
      </c>
      <c r="N56" s="120" t="s">
        <v>27</v>
      </c>
      <c r="O56" s="120" t="s">
        <v>1148</v>
      </c>
      <c r="P56" s="79"/>
    </row>
    <row r="57" spans="1:16" s="7" customFormat="1" ht="24.75" customHeight="1" outlineLevel="1" x14ac:dyDescent="0.25">
      <c r="A57" s="140">
        <v>10</v>
      </c>
      <c r="B57" s="118" t="s">
        <v>2746</v>
      </c>
      <c r="C57" s="120" t="s">
        <v>31</v>
      </c>
      <c r="D57" s="117" t="s">
        <v>2702</v>
      </c>
      <c r="E57" s="117" t="s">
        <v>2703</v>
      </c>
      <c r="F57" s="117" t="s">
        <v>2704</v>
      </c>
      <c r="G57" s="156">
        <f t="shared" si="3"/>
        <v>11.5</v>
      </c>
      <c r="H57" s="118" t="s">
        <v>2752</v>
      </c>
      <c r="I57" s="117" t="s">
        <v>36</v>
      </c>
      <c r="J57" s="117" t="s">
        <v>38</v>
      </c>
      <c r="K57" s="119">
        <v>68104324</v>
      </c>
      <c r="L57" s="120" t="s">
        <v>1148</v>
      </c>
      <c r="M57" s="114">
        <v>1</v>
      </c>
      <c r="N57" s="120" t="s">
        <v>27</v>
      </c>
      <c r="O57" s="120" t="s">
        <v>1148</v>
      </c>
      <c r="P57" s="79"/>
    </row>
    <row r="58" spans="1:16" s="7" customFormat="1" ht="24.75" customHeight="1" outlineLevel="1" x14ac:dyDescent="0.25">
      <c r="A58" s="140">
        <v>11</v>
      </c>
      <c r="B58" s="118" t="s">
        <v>2746</v>
      </c>
      <c r="C58" s="120" t="s">
        <v>31</v>
      </c>
      <c r="D58" s="117" t="s">
        <v>2705</v>
      </c>
      <c r="E58" s="117" t="s">
        <v>2706</v>
      </c>
      <c r="F58" s="117" t="s">
        <v>2707</v>
      </c>
      <c r="G58" s="156">
        <f t="shared" si="3"/>
        <v>11.466666666666667</v>
      </c>
      <c r="H58" s="118" t="s">
        <v>2753</v>
      </c>
      <c r="I58" s="117" t="s">
        <v>36</v>
      </c>
      <c r="J58" s="117" t="s">
        <v>38</v>
      </c>
      <c r="K58" s="119">
        <v>110652078</v>
      </c>
      <c r="L58" s="120" t="s">
        <v>1148</v>
      </c>
      <c r="M58" s="114">
        <v>1</v>
      </c>
      <c r="N58" s="120" t="s">
        <v>27</v>
      </c>
      <c r="O58" s="120" t="s">
        <v>1148</v>
      </c>
      <c r="P58" s="79"/>
    </row>
    <row r="59" spans="1:16" s="7" customFormat="1" ht="24.75" customHeight="1" outlineLevel="1" x14ac:dyDescent="0.25">
      <c r="A59" s="140">
        <v>12</v>
      </c>
      <c r="B59" s="118" t="s">
        <v>2746</v>
      </c>
      <c r="C59" s="120" t="s">
        <v>31</v>
      </c>
      <c r="D59" s="117" t="s">
        <v>2708</v>
      </c>
      <c r="E59" s="117" t="s">
        <v>2709</v>
      </c>
      <c r="F59" s="117" t="s">
        <v>2710</v>
      </c>
      <c r="G59" s="156">
        <f t="shared" si="3"/>
        <v>11.066666666666666</v>
      </c>
      <c r="H59" s="118" t="s">
        <v>2754</v>
      </c>
      <c r="I59" s="117" t="s">
        <v>36</v>
      </c>
      <c r="J59" s="117" t="s">
        <v>38</v>
      </c>
      <c r="K59" s="119">
        <v>106427489</v>
      </c>
      <c r="L59" s="120" t="s">
        <v>1148</v>
      </c>
      <c r="M59" s="114">
        <v>1</v>
      </c>
      <c r="N59" s="120" t="s">
        <v>27</v>
      </c>
      <c r="O59" s="120" t="s">
        <v>1148</v>
      </c>
      <c r="P59" s="79"/>
    </row>
    <row r="60" spans="1:16" s="7" customFormat="1" ht="24.75" customHeight="1" outlineLevel="1" x14ac:dyDescent="0.25">
      <c r="A60" s="140">
        <v>13</v>
      </c>
      <c r="B60" s="118" t="s">
        <v>2746</v>
      </c>
      <c r="C60" s="120" t="s">
        <v>31</v>
      </c>
      <c r="D60" s="117" t="s">
        <v>2711</v>
      </c>
      <c r="E60" s="117" t="s">
        <v>2712</v>
      </c>
      <c r="F60" s="117" t="s">
        <v>2713</v>
      </c>
      <c r="G60" s="156">
        <f t="shared" si="3"/>
        <v>11.133333333333333</v>
      </c>
      <c r="H60" s="118" t="s">
        <v>2755</v>
      </c>
      <c r="I60" s="117" t="s">
        <v>36</v>
      </c>
      <c r="J60" s="117" t="s">
        <v>38</v>
      </c>
      <c r="K60" s="119">
        <v>102992527</v>
      </c>
      <c r="L60" s="120" t="s">
        <v>1148</v>
      </c>
      <c r="M60" s="114">
        <v>1</v>
      </c>
      <c r="N60" s="120" t="s">
        <v>27</v>
      </c>
      <c r="O60" s="120" t="s">
        <v>1148</v>
      </c>
      <c r="P60" s="79"/>
    </row>
    <row r="61" spans="1:16" s="7" customFormat="1" ht="24.75" customHeight="1" outlineLevel="1" x14ac:dyDescent="0.25">
      <c r="A61" s="140">
        <v>14</v>
      </c>
      <c r="B61" s="118" t="s">
        <v>2746</v>
      </c>
      <c r="C61" s="120" t="s">
        <v>31</v>
      </c>
      <c r="D61" s="117" t="s">
        <v>2714</v>
      </c>
      <c r="E61" s="117" t="s">
        <v>2715</v>
      </c>
      <c r="F61" s="117" t="s">
        <v>2716</v>
      </c>
      <c r="G61" s="156">
        <f t="shared" si="3"/>
        <v>11.1</v>
      </c>
      <c r="H61" s="118" t="s">
        <v>2755</v>
      </c>
      <c r="I61" s="117" t="s">
        <v>36</v>
      </c>
      <c r="J61" s="117" t="s">
        <v>38</v>
      </c>
      <c r="K61" s="119">
        <v>36203840</v>
      </c>
      <c r="L61" s="120" t="s">
        <v>1148</v>
      </c>
      <c r="M61" s="114">
        <v>1</v>
      </c>
      <c r="N61" s="120" t="s">
        <v>27</v>
      </c>
      <c r="O61" s="120" t="s">
        <v>1148</v>
      </c>
      <c r="P61" s="79"/>
    </row>
    <row r="62" spans="1:16" s="7" customFormat="1" ht="24.75" customHeight="1" outlineLevel="1" x14ac:dyDescent="0.25">
      <c r="A62" s="140">
        <v>15</v>
      </c>
      <c r="B62" s="118" t="s">
        <v>2746</v>
      </c>
      <c r="C62" s="120" t="s">
        <v>31</v>
      </c>
      <c r="D62" s="117" t="s">
        <v>2717</v>
      </c>
      <c r="E62" s="117" t="s">
        <v>2718</v>
      </c>
      <c r="F62" s="117" t="s">
        <v>2719</v>
      </c>
      <c r="G62" s="156">
        <f t="shared" si="3"/>
        <v>11.1</v>
      </c>
      <c r="H62" s="118" t="s">
        <v>2755</v>
      </c>
      <c r="I62" s="117" t="s">
        <v>36</v>
      </c>
      <c r="J62" s="117" t="s">
        <v>38</v>
      </c>
      <c r="K62" s="119">
        <v>95688687</v>
      </c>
      <c r="L62" s="120" t="s">
        <v>1148</v>
      </c>
      <c r="M62" s="114">
        <v>1</v>
      </c>
      <c r="N62" s="120" t="s">
        <v>27</v>
      </c>
      <c r="O62" s="120" t="s">
        <v>1148</v>
      </c>
      <c r="P62" s="79"/>
    </row>
    <row r="63" spans="1:16" s="7" customFormat="1" ht="24.75" customHeight="1" outlineLevel="1" x14ac:dyDescent="0.25">
      <c r="A63" s="140">
        <v>16</v>
      </c>
      <c r="B63" s="118" t="s">
        <v>2746</v>
      </c>
      <c r="C63" s="120" t="s">
        <v>31</v>
      </c>
      <c r="D63" s="117" t="s">
        <v>2720</v>
      </c>
      <c r="E63" s="117" t="s">
        <v>2721</v>
      </c>
      <c r="F63" s="117" t="s">
        <v>2722</v>
      </c>
      <c r="G63" s="156">
        <f t="shared" si="3"/>
        <v>11.1</v>
      </c>
      <c r="H63" s="118" t="s">
        <v>2756</v>
      </c>
      <c r="I63" s="117" t="s">
        <v>36</v>
      </c>
      <c r="J63" s="117" t="s">
        <v>38</v>
      </c>
      <c r="K63" s="119">
        <v>91130706</v>
      </c>
      <c r="L63" s="120" t="s">
        <v>1148</v>
      </c>
      <c r="M63" s="114">
        <v>1</v>
      </c>
      <c r="N63" s="120" t="s">
        <v>27</v>
      </c>
      <c r="O63" s="120" t="s">
        <v>1148</v>
      </c>
      <c r="P63" s="79"/>
    </row>
    <row r="64" spans="1:16" s="7" customFormat="1" ht="24.75" customHeight="1" outlineLevel="1" x14ac:dyDescent="0.25">
      <c r="A64" s="140">
        <v>17</v>
      </c>
      <c r="B64" s="118" t="s">
        <v>2746</v>
      </c>
      <c r="C64" s="120" t="s">
        <v>31</v>
      </c>
      <c r="D64" s="117" t="s">
        <v>2723</v>
      </c>
      <c r="E64" s="117" t="s">
        <v>2724</v>
      </c>
      <c r="F64" s="117" t="s">
        <v>2725</v>
      </c>
      <c r="G64" s="156">
        <f t="shared" si="3"/>
        <v>11.133333333333333</v>
      </c>
      <c r="H64" s="118" t="s">
        <v>2757</v>
      </c>
      <c r="I64" s="117" t="s">
        <v>36</v>
      </c>
      <c r="J64" s="117" t="s">
        <v>38</v>
      </c>
      <c r="K64" s="119">
        <v>87206359</v>
      </c>
      <c r="L64" s="120" t="s">
        <v>1148</v>
      </c>
      <c r="M64" s="114">
        <v>1</v>
      </c>
      <c r="N64" s="120" t="s">
        <v>27</v>
      </c>
      <c r="O64" s="120" t="s">
        <v>1148</v>
      </c>
      <c r="P64" s="79"/>
    </row>
    <row r="65" spans="1:16" s="7" customFormat="1" ht="24.75" customHeight="1" outlineLevel="1" x14ac:dyDescent="0.25">
      <c r="A65" s="140">
        <v>18</v>
      </c>
      <c r="B65" s="118" t="s">
        <v>2746</v>
      </c>
      <c r="C65" s="120" t="s">
        <v>31</v>
      </c>
      <c r="D65" s="117" t="s">
        <v>2726</v>
      </c>
      <c r="E65" s="117" t="s">
        <v>2727</v>
      </c>
      <c r="F65" s="117" t="s">
        <v>2728</v>
      </c>
      <c r="G65" s="156">
        <f t="shared" si="3"/>
        <v>9.1333333333333329</v>
      </c>
      <c r="H65" s="118" t="s">
        <v>2758</v>
      </c>
      <c r="I65" s="117" t="s">
        <v>36</v>
      </c>
      <c r="J65" s="117" t="s">
        <v>38</v>
      </c>
      <c r="K65" s="119">
        <v>69266052</v>
      </c>
      <c r="L65" s="120" t="s">
        <v>1148</v>
      </c>
      <c r="M65" s="114">
        <v>1</v>
      </c>
      <c r="N65" s="120" t="s">
        <v>27</v>
      </c>
      <c r="O65" s="120" t="s">
        <v>1148</v>
      </c>
      <c r="P65" s="79"/>
    </row>
    <row r="66" spans="1:16" s="7" customFormat="1" ht="24.75" customHeight="1" outlineLevel="1" x14ac:dyDescent="0.25">
      <c r="A66" s="140">
        <v>19</v>
      </c>
      <c r="B66" s="118" t="s">
        <v>2746</v>
      </c>
      <c r="C66" s="120" t="s">
        <v>31</v>
      </c>
      <c r="D66" s="117" t="s">
        <v>2729</v>
      </c>
      <c r="E66" s="117" t="s">
        <v>2730</v>
      </c>
      <c r="F66" s="117" t="s">
        <v>2731</v>
      </c>
      <c r="G66" s="156">
        <f t="shared" si="3"/>
        <v>14.1</v>
      </c>
      <c r="H66" s="118" t="s">
        <v>2758</v>
      </c>
      <c r="I66" s="117" t="s">
        <v>36</v>
      </c>
      <c r="J66" s="117" t="s">
        <v>38</v>
      </c>
      <c r="K66" s="119">
        <v>94671223</v>
      </c>
      <c r="L66" s="120" t="s">
        <v>1148</v>
      </c>
      <c r="M66" s="114">
        <v>1</v>
      </c>
      <c r="N66" s="120" t="s">
        <v>27</v>
      </c>
      <c r="O66" s="120" t="s">
        <v>1148</v>
      </c>
      <c r="P66" s="79"/>
    </row>
    <row r="67" spans="1:16" s="7" customFormat="1" ht="24.75" customHeight="1" outlineLevel="1" x14ac:dyDescent="0.25">
      <c r="A67" s="140">
        <v>20</v>
      </c>
      <c r="B67" s="118" t="s">
        <v>2746</v>
      </c>
      <c r="C67" s="120" t="s">
        <v>31</v>
      </c>
      <c r="D67" s="117" t="s">
        <v>2732</v>
      </c>
      <c r="E67" s="117" t="s">
        <v>2733</v>
      </c>
      <c r="F67" s="117" t="s">
        <v>2734</v>
      </c>
      <c r="G67" s="156">
        <f t="shared" si="3"/>
        <v>11.1</v>
      </c>
      <c r="H67" s="118" t="s">
        <v>2759</v>
      </c>
      <c r="I67" s="117" t="s">
        <v>36</v>
      </c>
      <c r="J67" s="117" t="s">
        <v>38</v>
      </c>
      <c r="K67" s="119">
        <v>75388224</v>
      </c>
      <c r="L67" s="120" t="s">
        <v>1148</v>
      </c>
      <c r="M67" s="114">
        <v>1</v>
      </c>
      <c r="N67" s="120" t="s">
        <v>27</v>
      </c>
      <c r="O67" s="120" t="s">
        <v>1148</v>
      </c>
      <c r="P67" s="79"/>
    </row>
    <row r="68" spans="1:16" s="7" customFormat="1" ht="24.75" customHeight="1" outlineLevel="1" x14ac:dyDescent="0.25">
      <c r="A68" s="140">
        <v>21</v>
      </c>
      <c r="B68" s="118" t="s">
        <v>2746</v>
      </c>
      <c r="C68" s="120" t="s">
        <v>31</v>
      </c>
      <c r="D68" s="117" t="s">
        <v>2735</v>
      </c>
      <c r="E68" s="117" t="s">
        <v>2736</v>
      </c>
      <c r="F68" s="117" t="s">
        <v>2737</v>
      </c>
      <c r="G68" s="156">
        <f t="shared" si="3"/>
        <v>11.4</v>
      </c>
      <c r="H68" s="118" t="s">
        <v>2760</v>
      </c>
      <c r="I68" s="117" t="s">
        <v>36</v>
      </c>
      <c r="J68" s="117" t="s">
        <v>38</v>
      </c>
      <c r="K68" s="119">
        <v>75313061</v>
      </c>
      <c r="L68" s="120" t="s">
        <v>1148</v>
      </c>
      <c r="M68" s="114">
        <v>1</v>
      </c>
      <c r="N68" s="120" t="s">
        <v>27</v>
      </c>
      <c r="O68" s="120" t="s">
        <v>1148</v>
      </c>
      <c r="P68" s="79"/>
    </row>
    <row r="69" spans="1:16" s="7" customFormat="1" ht="24.75" customHeight="1" outlineLevel="1" x14ac:dyDescent="0.25">
      <c r="A69" s="140">
        <v>22</v>
      </c>
      <c r="B69" s="118" t="s">
        <v>2746</v>
      </c>
      <c r="C69" s="120" t="s">
        <v>31</v>
      </c>
      <c r="D69" s="117" t="s">
        <v>2738</v>
      </c>
      <c r="E69" s="173">
        <v>36172</v>
      </c>
      <c r="F69" s="173">
        <v>36525</v>
      </c>
      <c r="G69" s="156">
        <f t="shared" si="3"/>
        <v>11.766666666666667</v>
      </c>
      <c r="H69" s="118" t="s">
        <v>2761</v>
      </c>
      <c r="I69" s="117" t="s">
        <v>36</v>
      </c>
      <c r="J69" s="117" t="s">
        <v>38</v>
      </c>
      <c r="K69" s="119">
        <v>28317632</v>
      </c>
      <c r="L69" s="120" t="s">
        <v>1148</v>
      </c>
      <c r="M69" s="114">
        <v>1</v>
      </c>
      <c r="N69" s="120" t="s">
        <v>27</v>
      </c>
      <c r="O69" s="120" t="s">
        <v>1148</v>
      </c>
      <c r="P69" s="79"/>
    </row>
    <row r="70" spans="1:16" s="7" customFormat="1" ht="24.75" customHeight="1" outlineLevel="1" x14ac:dyDescent="0.25">
      <c r="A70" s="140">
        <v>23</v>
      </c>
      <c r="B70" s="118" t="s">
        <v>2746</v>
      </c>
      <c r="C70" s="120" t="s">
        <v>31</v>
      </c>
      <c r="D70" s="117" t="s">
        <v>2739</v>
      </c>
      <c r="E70" s="173">
        <v>35797</v>
      </c>
      <c r="F70" s="173">
        <v>36131</v>
      </c>
      <c r="G70" s="156">
        <f t="shared" si="3"/>
        <v>11.133333333333333</v>
      </c>
      <c r="H70" s="118" t="s">
        <v>2762</v>
      </c>
      <c r="I70" s="117" t="s">
        <v>36</v>
      </c>
      <c r="J70" s="117" t="s">
        <v>38</v>
      </c>
      <c r="K70" s="119">
        <v>24940300</v>
      </c>
      <c r="L70" s="120" t="s">
        <v>1148</v>
      </c>
      <c r="M70" s="114">
        <v>1</v>
      </c>
      <c r="N70" s="120" t="s">
        <v>27</v>
      </c>
      <c r="O70" s="120" t="s">
        <v>1148</v>
      </c>
      <c r="P70" s="79"/>
    </row>
    <row r="71" spans="1:16" s="7" customFormat="1" ht="24.75" customHeight="1" outlineLevel="1" x14ac:dyDescent="0.25">
      <c r="A71" s="140">
        <v>24</v>
      </c>
      <c r="B71" s="118" t="s">
        <v>2746</v>
      </c>
      <c r="C71" s="120" t="s">
        <v>31</v>
      </c>
      <c r="D71" s="117" t="s">
        <v>2740</v>
      </c>
      <c r="E71" s="173">
        <v>35432</v>
      </c>
      <c r="F71" s="173">
        <v>35795</v>
      </c>
      <c r="G71" s="156">
        <f t="shared" si="3"/>
        <v>12.1</v>
      </c>
      <c r="H71" s="118" t="s">
        <v>2763</v>
      </c>
      <c r="I71" s="117" t="s">
        <v>36</v>
      </c>
      <c r="J71" s="117" t="s">
        <v>38</v>
      </c>
      <c r="K71" s="119">
        <v>20248000</v>
      </c>
      <c r="L71" s="120" t="s">
        <v>1148</v>
      </c>
      <c r="M71" s="114">
        <v>1</v>
      </c>
      <c r="N71" s="120" t="s">
        <v>27</v>
      </c>
      <c r="O71" s="120" t="s">
        <v>1148</v>
      </c>
      <c r="P71" s="79"/>
    </row>
    <row r="72" spans="1:16" s="7" customFormat="1" ht="24.75" customHeight="1" outlineLevel="1" x14ac:dyDescent="0.25">
      <c r="A72" s="140">
        <v>25</v>
      </c>
      <c r="B72" s="118" t="s">
        <v>2746</v>
      </c>
      <c r="C72" s="120" t="s">
        <v>31</v>
      </c>
      <c r="D72" s="117" t="s">
        <v>2741</v>
      </c>
      <c r="E72" s="173">
        <v>35066</v>
      </c>
      <c r="F72" s="173">
        <v>35430</v>
      </c>
      <c r="G72" s="156">
        <f t="shared" si="3"/>
        <v>12.133333333333333</v>
      </c>
      <c r="H72" s="118" t="s">
        <v>2764</v>
      </c>
      <c r="I72" s="117" t="s">
        <v>36</v>
      </c>
      <c r="J72" s="117" t="s">
        <v>38</v>
      </c>
      <c r="K72" s="115">
        <v>17455000</v>
      </c>
      <c r="L72" s="120" t="s">
        <v>1148</v>
      </c>
      <c r="M72" s="114">
        <v>1</v>
      </c>
      <c r="N72" s="120" t="s">
        <v>27</v>
      </c>
      <c r="O72" s="120" t="s">
        <v>1148</v>
      </c>
      <c r="P72" s="79"/>
    </row>
    <row r="73" spans="1:16" s="7" customFormat="1" ht="24.75" customHeight="1" outlineLevel="1" x14ac:dyDescent="0.25">
      <c r="A73" s="140">
        <v>26</v>
      </c>
      <c r="B73" s="118" t="s">
        <v>2746</v>
      </c>
      <c r="C73" s="120" t="s">
        <v>31</v>
      </c>
      <c r="D73" s="117" t="s">
        <v>2742</v>
      </c>
      <c r="E73" s="173">
        <v>34701</v>
      </c>
      <c r="F73" s="173">
        <v>35064</v>
      </c>
      <c r="G73" s="156">
        <f t="shared" si="3"/>
        <v>12.1</v>
      </c>
      <c r="H73" s="118" t="s">
        <v>2765</v>
      </c>
      <c r="I73" s="117" t="s">
        <v>36</v>
      </c>
      <c r="J73" s="117" t="s">
        <v>38</v>
      </c>
      <c r="K73" s="115">
        <v>14792000</v>
      </c>
      <c r="L73" s="120" t="s">
        <v>1148</v>
      </c>
      <c r="M73" s="114">
        <v>1</v>
      </c>
      <c r="N73" s="120" t="s">
        <v>27</v>
      </c>
      <c r="O73" s="120" t="s">
        <v>1148</v>
      </c>
      <c r="P73" s="79"/>
    </row>
    <row r="74" spans="1:16" s="7" customFormat="1" ht="24.75" customHeight="1" outlineLevel="1" x14ac:dyDescent="0.25">
      <c r="A74" s="140">
        <v>27</v>
      </c>
      <c r="B74" s="118" t="s">
        <v>2746</v>
      </c>
      <c r="C74" s="120" t="s">
        <v>31</v>
      </c>
      <c r="D74" s="117" t="s">
        <v>2743</v>
      </c>
      <c r="E74" s="173">
        <v>34337</v>
      </c>
      <c r="F74" s="173">
        <v>34699</v>
      </c>
      <c r="G74" s="156">
        <f t="shared" si="3"/>
        <v>12.066666666666666</v>
      </c>
      <c r="H74" s="118" t="s">
        <v>2766</v>
      </c>
      <c r="I74" s="117" t="s">
        <v>36</v>
      </c>
      <c r="J74" s="117" t="s">
        <v>38</v>
      </c>
      <c r="K74" s="115">
        <v>14970516</v>
      </c>
      <c r="L74" s="120" t="s">
        <v>1148</v>
      </c>
      <c r="M74" s="114">
        <v>1</v>
      </c>
      <c r="N74" s="120" t="s">
        <v>27</v>
      </c>
      <c r="O74" s="120" t="s">
        <v>1148</v>
      </c>
      <c r="P74" s="79"/>
    </row>
    <row r="75" spans="1:16" s="7" customFormat="1" ht="24.75" customHeight="1" outlineLevel="1" x14ac:dyDescent="0.25">
      <c r="A75" s="140">
        <v>28</v>
      </c>
      <c r="B75" s="118" t="s">
        <v>2746</v>
      </c>
      <c r="C75" s="120" t="s">
        <v>31</v>
      </c>
      <c r="D75" s="117" t="s">
        <v>2744</v>
      </c>
      <c r="E75" s="173">
        <v>34193</v>
      </c>
      <c r="F75" s="173">
        <v>34334</v>
      </c>
      <c r="G75" s="156">
        <f t="shared" si="3"/>
        <v>4.7</v>
      </c>
      <c r="H75" s="118" t="s">
        <v>2766</v>
      </c>
      <c r="I75" s="117" t="s">
        <v>36</v>
      </c>
      <c r="J75" s="117" t="s">
        <v>38</v>
      </c>
      <c r="K75" s="115">
        <v>7064459</v>
      </c>
      <c r="L75" s="120" t="s">
        <v>1148</v>
      </c>
      <c r="M75" s="114">
        <v>1</v>
      </c>
      <c r="N75" s="120" t="s">
        <v>27</v>
      </c>
      <c r="O75" s="120" t="s">
        <v>1148</v>
      </c>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2676</v>
      </c>
      <c r="E114" s="141">
        <v>44167</v>
      </c>
      <c r="F114" s="141">
        <v>44773</v>
      </c>
      <c r="G114" s="156">
        <f>IF(AND(E114&lt;&gt;"",F114&lt;&gt;""),((F114-E114)/30),"")</f>
        <v>20.2</v>
      </c>
      <c r="H114" s="118" t="s">
        <v>2677</v>
      </c>
      <c r="I114" s="117" t="s">
        <v>36</v>
      </c>
      <c r="J114" s="117" t="s">
        <v>38</v>
      </c>
      <c r="K114" s="119">
        <v>5151869772</v>
      </c>
      <c r="L114" s="100">
        <f>+IF(AND(K114&gt;0,O114="Ejecución"),(K114/877802)*Tabla28[[#This Row],[% participación]],IF(AND(K114&gt;0,O114&lt;&gt;"Ejecución"),"-",""))</f>
        <v>5869.0567713447908</v>
      </c>
      <c r="M114" s="120" t="s">
        <v>1148</v>
      </c>
      <c r="N114" s="169">
        <v>1</v>
      </c>
      <c r="O114" s="158" t="s">
        <v>1150</v>
      </c>
      <c r="P114" s="78"/>
    </row>
    <row r="115" spans="1:16" s="6" customFormat="1" ht="24.75" customHeight="1" x14ac:dyDescent="0.25">
      <c r="A115" s="139">
        <v>2</v>
      </c>
      <c r="B115" s="157" t="s">
        <v>2665</v>
      </c>
      <c r="C115" s="159" t="s">
        <v>31</v>
      </c>
      <c r="D115" s="63" t="s">
        <v>2678</v>
      </c>
      <c r="E115" s="141">
        <v>44167</v>
      </c>
      <c r="F115" s="141">
        <v>44773</v>
      </c>
      <c r="G115" s="156">
        <f t="shared" ref="G115:G116" si="4">IF(AND(E115&lt;&gt;"",F115&lt;&gt;""),((F115-E115)/30),"")</f>
        <v>20.2</v>
      </c>
      <c r="H115" s="118" t="s">
        <v>2677</v>
      </c>
      <c r="I115" s="117" t="s">
        <v>36</v>
      </c>
      <c r="J115" s="117" t="s">
        <v>38</v>
      </c>
      <c r="K115" s="68">
        <v>4564957493</v>
      </c>
      <c r="L115" s="100">
        <f>+IF(AND(K115&gt;0,O115="Ejecución"),(K115/877802)*Tabla28[[#This Row],[% participación]],IF(AND(K115&gt;0,O115&lt;&gt;"Ejecución"),"-",""))</f>
        <v>5200.4409798565048</v>
      </c>
      <c r="M115" s="120" t="s">
        <v>1148</v>
      </c>
      <c r="N115" s="169">
        <v>1</v>
      </c>
      <c r="O115" s="158" t="s">
        <v>1150</v>
      </c>
      <c r="P115" s="78"/>
    </row>
    <row r="116" spans="1:16" s="6" customFormat="1" ht="24.75" customHeight="1" x14ac:dyDescent="0.25">
      <c r="A116" s="139">
        <v>3</v>
      </c>
      <c r="B116" s="157" t="s">
        <v>2665</v>
      </c>
      <c r="C116" s="159" t="s">
        <v>31</v>
      </c>
      <c r="D116" s="63" t="s">
        <v>2679</v>
      </c>
      <c r="E116" s="141">
        <v>44167</v>
      </c>
      <c r="F116" s="141">
        <v>44773</v>
      </c>
      <c r="G116" s="156">
        <f t="shared" si="4"/>
        <v>20.2</v>
      </c>
      <c r="H116" s="118" t="s">
        <v>2677</v>
      </c>
      <c r="I116" s="117" t="s">
        <v>36</v>
      </c>
      <c r="J116" s="117" t="s">
        <v>38</v>
      </c>
      <c r="K116" s="68">
        <v>7129355140</v>
      </c>
      <c r="L116" s="100">
        <f>+IF(AND(K116&gt;0,O116="Ejecución"),(K116/877802)*Tabla28[[#This Row],[% participación]],IF(AND(K116&gt;0,O116&lt;&gt;"Ejecución"),"-",""))</f>
        <v>8121.8260382181861</v>
      </c>
      <c r="M116" s="120" t="s">
        <v>1148</v>
      </c>
      <c r="N116" s="169">
        <v>1</v>
      </c>
      <c r="O116" s="158" t="s">
        <v>1150</v>
      </c>
      <c r="P116" s="78"/>
    </row>
    <row r="117" spans="1:16" s="6" customFormat="1" ht="24.75" customHeight="1" outlineLevel="1" x14ac:dyDescent="0.25">
      <c r="A117" s="139">
        <v>4</v>
      </c>
      <c r="B117" s="157" t="s">
        <v>2665</v>
      </c>
      <c r="C117" s="159" t="s">
        <v>31</v>
      </c>
      <c r="D117" s="63" t="s">
        <v>2680</v>
      </c>
      <c r="E117" s="141">
        <v>44170</v>
      </c>
      <c r="F117" s="141">
        <v>44773</v>
      </c>
      <c r="G117" s="156">
        <f t="shared" ref="G117:G159" si="5">IF(AND(E117&lt;&gt;"",F117&lt;&gt;""),((F117-E117)/30),"")</f>
        <v>20.100000000000001</v>
      </c>
      <c r="H117" s="118" t="s">
        <v>2677</v>
      </c>
      <c r="I117" s="117" t="s">
        <v>36</v>
      </c>
      <c r="J117" s="117" t="s">
        <v>38</v>
      </c>
      <c r="K117" s="68">
        <v>5099830684</v>
      </c>
      <c r="L117" s="100">
        <f>+IF(AND(K117&gt;0,O117="Ejecución"),(K117/877802)*Tabla28[[#This Row],[% participación]],IF(AND(K117&gt;0,O117&lt;&gt;"Ejecución"),"-",""))</f>
        <v>5809.7733703044651</v>
      </c>
      <c r="M117" s="120" t="s">
        <v>1148</v>
      </c>
      <c r="N117" s="169">
        <v>1</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c r="O179" s="8"/>
      <c r="Q179" s="19"/>
      <c r="R179" s="155" t="str">
        <f>IF(M179&gt;0,SUM(L179+M179),"")</f>
        <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69298267.560000002</v>
      </c>
      <c r="F185" s="92"/>
      <c r="G185" s="93"/>
      <c r="H185" s="88"/>
      <c r="I185" s="90" t="s">
        <v>2627</v>
      </c>
      <c r="J185" s="162">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1">
        <v>30669</v>
      </c>
      <c r="D193" s="5"/>
      <c r="E193" s="122">
        <v>33330</v>
      </c>
      <c r="F193" s="5"/>
      <c r="G193" s="5"/>
      <c r="H193" s="143" t="s">
        <v>2684</v>
      </c>
      <c r="J193" s="5"/>
      <c r="K193" s="123">
        <v>34193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2681</v>
      </c>
      <c r="J211" s="27" t="s">
        <v>2622</v>
      </c>
      <c r="K211" s="144" t="s">
        <v>2681</v>
      </c>
      <c r="L211" s="21"/>
      <c r="M211" s="21"/>
      <c r="N211" s="21"/>
      <c r="O211" s="8"/>
    </row>
    <row r="212" spans="1:15" x14ac:dyDescent="0.25">
      <c r="A212" s="9"/>
      <c r="B212" s="27" t="s">
        <v>2619</v>
      </c>
      <c r="C212" s="143" t="s">
        <v>2684</v>
      </c>
      <c r="D212" s="21"/>
      <c r="G212" s="27" t="s">
        <v>2621</v>
      </c>
      <c r="H212" s="144" t="s">
        <v>2682</v>
      </c>
      <c r="J212" s="27" t="s">
        <v>2623</v>
      </c>
      <c r="K212" s="143"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4fb10211-09fb-4e80-9f0b-184718d5d98c"/>
    <ds:schemaRef ds:uri="http://purl.org/dc/dcmitype/"/>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Erica P. Sanchez Gomez</cp:lastModifiedBy>
  <cp:lastPrinted>2020-12-28T18:40:06Z</cp:lastPrinted>
  <dcterms:created xsi:type="dcterms:W3CDTF">2020-10-14T21:57:42Z</dcterms:created>
  <dcterms:modified xsi:type="dcterms:W3CDTF">2020-12-29T16:28:29Z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