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01 JARD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<sst xmlns="http://schemas.openxmlformats.org/spreadsheetml/2006/main" count="3266" uniqueCount="2733">
  <si>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</si>
  <si>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</si>
  <si>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</si>
  <si>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</si>
  <si>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</si>
  <si>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</si>
  <si>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</si>
  <si>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</si>
  <si>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</si>
  <si>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</si>
  <si>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</si>
  <si>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</si>
  <si>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</si>
  <si>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</si>
  <si>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</si>
  <si>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</si>
  <si>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</si>
  <si>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</si>
  <si>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</si>
  <si>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</si>
  <si>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</si>
  <si>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</si>
  <si>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</si>
  <si>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</si>
  <si>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</si>
  <si>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</si>
  <si>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</si>
  <si>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</si>
  <si>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</si>
  <si>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</si>
  <si>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</si>
  <si>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</si>
  <si>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</si>
  <si>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</si>
  <si>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</si>
  <si>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</si>
  <si>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</si>
  <si>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</si>
  <si>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</si>
  <si>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</si>
  <si>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</si>
  <si>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</si>
  <si>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</si>
  <si>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</si>
  <si>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</si>
  <si>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</si>
  <si>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</si>
  <si>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</si>
  <si>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</si>
  <si>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</si>
  <si>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</si>
  <si>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</si>
  <si>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</si>
  <si>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</si>
  <si>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</si>
  <si>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</si>
  <si>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</si>
  <si>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</si>
  <si>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</si>
  <si>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</si>
  <si>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</si>
  <si>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</si>
  <si>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</si>
  <si>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</si>
  <si>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</si>
  <si>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</si>
  <si>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</si>
  <si>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</si>
  <si>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</si>
  <si>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</si>
  <si>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</si>
  <si>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</si>
  <si>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</si>
  <si>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</si>
  <si>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</si>
  <si>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</si>
  <si>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</si>
  <si>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</si>
  <si>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</si>
  <si>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</si>
  <si>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</si>
  <si>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</si>
  <si>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</si>
  <si>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</si>
  <si>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</si>
  <si>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</si>
  <si>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</si>
  <si>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</si>
  <si>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</si>
  <si>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</si>
  <si>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</si>
  <si>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</si>
  <si>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</si>
  <si>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</si>
  <si>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</si>
  <si>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</si>
  <si>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</si>
  <si>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</si>
  <si>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</si>
  <si>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</si>
  <si>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</si>
  <si>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</si>
  <si>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</si>
  <si>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</si>
  <si>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</si>
  <si>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</si>
  <si>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</si>
  <si>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</si>
  <si>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</si>
  <si>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</si>
  <si>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</si>
  <si>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</si>
  <si>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</si>
  <si>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</si>
  <si>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</si>
  <si>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</si>
  <si>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</si>
  <si>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</si>
  <si>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</si>
  <si>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</si>
  <si>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</si>
  <si>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</si>
  <si>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</si>
  <si>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</si>
  <si>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</si>
  <si>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</si>
  <si>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</si>
  <si>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</si>
  <si>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</si>
  <si>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</si>
  <si>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</si>
  <si>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</si>
  <si>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</si>
  <si>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</si>
  <si>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</si>
  <si>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</si>
  <si>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</si>
  <si>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</si>
  <si>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</si>
  <si>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</si>
  <si>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</si>
  <si>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</si>
  <si>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</si>
  <si>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</si>
  <si>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</si>
  <si>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</si>
  <si>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</si>
  <si>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</si>
  <si>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</si>
  <si>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</si>
  <si>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</si>
  <si>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</si>
  <si>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</si>
  <si>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</si>
  <si>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</si>
  <si>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</si>
  <si>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</si>
  <si>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</si>
  <si>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</si>
  <si>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</si>
  <si>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</si>
  <si>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</si>
  <si>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</si>
  <si>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</si>
  <si>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</si>
  <si>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</si>
  <si>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</si>
  <si>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</si>
  <si>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</si>
  <si>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</si>
  <si>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</si>
  <si>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</si>
  <si>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</si>
  <si>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</si>
  <si>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</si>
  <si>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</si>
  <si>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</si>
  <si>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</si>
  <si>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</si>
  <si>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</si>
  <si>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</si>
  <si>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</si>
  <si>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</si>
  <si>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</si>
  <si>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</si>
  <si>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</si>
  <si>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</si>
  <si>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</si>
  <si>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</si>
  <si>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</si>
  <si>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</si>
  <si>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</si>
  <si>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</si>
  <si>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</si>
  <si>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</si>
  <si>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</si>
  <si>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</si>
  <si>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</si>
  <si>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</si>
  <si>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</si>
  <si>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</si>
  <si>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</si>
  <si>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</si>
  <si>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</si>
  <si>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</si>
  <si>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</si>
  <si>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</si>
  <si>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</si>
  <si>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</si>
  <si>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</si>
  <si>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</si>
  <si>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</si>
  <si>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</si>
  <si>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</si>
  <si>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</si>
  <si>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</si>
  <si>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</si>
  <si>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</si>
  <si>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</si>
  <si>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</si>
  <si>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</si>
  <si>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</si>
  <si>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</si>
  <si>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</si>
  <si>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</si>
  <si>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</si>
  <si>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</si>
  <si>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</si>
  <si>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</si>
  <si>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</si>
  <si>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</si>
  <si>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</si>
  <si>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</si>
  <si>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</si>
  <si>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</si>
  <si>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</si>
  <si>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</si>
  <si>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</si>
  <si>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</si>
  <si>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</si>
  <si>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</si>
  <si>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</si>
  <si>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</si>
  <si>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</si>
  <si>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</si>
  <si>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</si>
  <si>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</si>
  <si>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</si>
  <si>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</si>
  <si>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</si>
  <si>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</si>
  <si>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</si>
  <si>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</si>
  <si>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</si>
  <si>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</si>
  <si>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</si>
  <si>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</si>
  <si>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</si>
  <si>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</si>
  <si>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</si>
  <si>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</si>
  <si>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</si>
  <si>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</si>
  <si>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</si>
  <si>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</si>
  <si>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</si>
  <si>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</si>
  <si>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</si>
  <si>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</si>
  <si>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</si>
  <si>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</si>
  <si>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</si>
  <si>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</si>
  <si>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</si>
  <si>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</si>
  <si>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</si>
  <si>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</si>
  <si>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</si>
  <si>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</si>
  <si>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</si>
  <si>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</si>
  <si>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</si>
  <si>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</si>
  <si>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</si>
  <si>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</si>
  <si>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</si>
  <si>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</si>
  <si>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</si>
  <si>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</si>
  <si>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</si>
  <si>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</si>
  <si>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</si>
  <si>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</si>
  <si>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</si>
  <si>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</si>
  <si>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</si>
  <si>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</si>
  <si>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</si>
  <si>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</si>
  <si>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</si>
  <si>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</si>
  <si>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</si>
  <si>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</si>
  <si>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</si>
  <si>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</si>
  <si>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</si>
  <si>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</si>
  <si>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</si>
  <si>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</si>
  <si>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</si>
  <si>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</si>
  <si>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</si>
  <si>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</si>
  <si>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</si>
  <si>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</si>
  <si>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</si>
  <si>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</si>
  <si>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</si>
  <si>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</si>
  <si>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</si>
  <si>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</si>
  <si>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</si>
  <si>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</si>
  <si>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</si>
  <si>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</si>
  <si>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</si>
  <si>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</si>
  <si>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</si>
  <si>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</si>
  <si>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</si>
  <si>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</si>
  <si>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</si>
  <si>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</si>
  <si>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</si>
  <si>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</si>
  <si>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</si>
  <si>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</si>
  <si>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</si>
  <si>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</si>
  <si>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</si>
  <si>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</si>
  <si>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</si>
  <si>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</si>
  <si>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</si>
  <si>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</si>
  <si>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</si>
  <si>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</si>
  <si>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</si>
  <si>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</si>
  <si>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</si>
  <si>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</si>
  <si>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</si>
  <si>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</si>
  <si>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</si>
  <si>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</si>
  <si>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</si>
  <si>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</si>
  <si>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</si>
  <si>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</si>
  <si>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</si>
  <si>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</si>
  <si>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</si>
  <si>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</si>
  <si>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</si>
  <si>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</si>
  <si>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</si>
  <si>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</si>
  <si>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</si>
  <si>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</si>
  <si>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</si>
  <si>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</si>
  <si>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</si>
  <si>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</si>
  <si>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</si>
  <si>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</si>
  <si>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</si>
  <si>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</si>
  <si>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</si>
  <si>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</si>
  <si>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</si>
  <si>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</si>
  <si>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</si>
  <si>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</si>
  <si>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</si>
  <si>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</si>
  <si>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</si>
  <si>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</si>
  <si>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</si>
  <si>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</si>
  <si>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</si>
  <si>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</si>
  <si>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</si>
  <si>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</si>
  <si>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</si>
  <si>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</si>
  <si>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</si>
  <si>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</si>
  <si>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</si>
  <si>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</si>
  <si>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</si>
  <si>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</si>
  <si>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</si>
  <si>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</si>
  <si>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</si>
  <si>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</si>
  <si>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</si>
  <si>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</si>
  <si>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</si>
  <si>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</si>
  <si>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</si>
  <si>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</si>
  <si>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</si>
  <si>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</si>
  <si>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</si>
  <si>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</si>
  <si>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</si>
  <si>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</si>
  <si>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</si>
  <si>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</si>
  <si>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</si>
  <si>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</si>
  <si>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</si>
  <si>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</si>
  <si>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</si>
  <si>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</si>
  <si>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</si>
  <si>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</si>
  <si>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</si>
  <si>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</si>
  <si>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</si>
  <si>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</si>
  <si>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</si>
  <si>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</si>
  <si>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</si>
  <si>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</si>
  <si>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</si>
  <si>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</si>
  <si>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</si>
  <si>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</si>
  <si>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</si>
  <si>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</si>
  <si>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</si>
  <si>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</si>
  <si>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</si>
  <si>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</si>
  <si>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</si>
  <si>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</si>
  <si>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</si>
  <si>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</si>
  <si>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</si>
  <si>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</si>
  <si>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</si>
  <si>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</si>
  <si>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</si>
  <si>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</si>
  <si>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</si>
  <si>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</si>
  <si>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</si>
  <si>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</si>
  <si>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</si>
  <si>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</si>
  <si>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</si>
  <si>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</si>
  <si>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</si>
  <si>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</si>
  <si>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</si>
  <si>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</si>
  <si>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</si>
  <si>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</si>
  <si>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</si>
  <si>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</si>
  <si>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</si>
  <si>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</si>
  <si>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</si>
  <si>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</si>
  <si>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</si>
  <si>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</si>
  <si>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</si>
  <si>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</si>
  <si>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</si>
  <si>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</si>
  <si>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</si>
  <si>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</si>
  <si>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</si>
  <si>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</si>
  <si>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</si>
  <si>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</si>
  <si>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</si>
  <si>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</si>
  <si>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</si>
  <si>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</si>
  <si>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</si>
  <si>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</si>
  <si>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</si>
  <si>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</si>
  <si>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</si>
  <si>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</si>
  <si>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</si>
  <si>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</si>
  <si>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</si>
  <si>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</si>
  <si>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</si>
  <si>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</si>
  <si>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</si>
  <si>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</si>
  <si>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</si>
  <si>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</si>
  <si>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</si>
  <si>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</si>
  <si>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</si>
  <si>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</si>
  <si>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</si>
  <si>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</si>
  <si>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</si>
  <si>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</si>
  <si>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</si>
  <si>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</si>
  <si>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</si>
  <si>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</si>
  <si>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</si>
  <si>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</si>
  <si>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</si>
  <si>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</si>
  <si>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</si>
  <si>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</si>
  <si>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</si>
  <si>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</si>
  <si>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</si>
  <si>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</si>
  <si>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</si>
  <si>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</si>
  <si>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</si>
  <si>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</si>
  <si>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</si>
  <si>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</si>
  <si>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</si>
  <si>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</si>
  <si>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</si>
  <si>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</si>
  <si>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</si>
  <si>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</si>
  <si>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</si>
  <si>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</si>
  <si>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</si>
  <si>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</si>
  <si>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</si>
  <si>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</si>
  <si>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</si>
  <si>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</si>
  <si>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</si>
  <si>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</si>
  <si>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</si>
  <si>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</si>
  <si>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</si>
  <si>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</si>
  <si>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</si>
  <si>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</si>
  <si>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</si>
  <si>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</si>
  <si>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</si>
  <si>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</si>
  <si>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</si>
  <si>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</si>
  <si>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</si>
  <si>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</si>
  <si>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</si>
  <si>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</si>
  <si>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</si>
  <si>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</si>
  <si>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</si>
  <si>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</si>
  <si>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</si>
  <si>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</si>
  <si>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</si>
  <si>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</si>
  <si>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</si>
  <si>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</si>
  <si>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</si>
  <si>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</si>
  <si>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</si>
  <si>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</si>
  <si>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</si>
  <si>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</si>
  <si>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</si>
  <si>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</si>
  <si>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</si>
  <si>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</si>
  <si>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</si>
  <si>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</si>
  <si>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</si>
  <si>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</si>
  <si>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</si>
  <si>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</si>
  <si>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</si>
  <si>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</si>
  <si>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</si>
  <si>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</si>
  <si>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</si>
  <si>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</si>
  <si>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</si>
  <si>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</si>
  <si>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</si>
  <si>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</si>
  <si>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</si>
  <si>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</si>
  <si>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</si>
  <si>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</si>
  <si>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</si>
  <si>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</si>
  <si>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</si>
  <si>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</si>
  <si>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</si>
  <si>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</si>
  <si>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</si>
  <si>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</si>
  <si>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</si>
  <si>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</si>
  <si>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</si>
  <si>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</si>
  <si>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</si>
  <si>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</si>
  <si>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</si>
  <si>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</si>
  <si>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</si>
  <si>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</si>
  <si>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</si>
  <si>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</si>
  <si>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</si>
  <si>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</si>
  <si>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</si>
  <si>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</si>
  <si>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</si>
  <si>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</si>
  <si>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</si>
  <si>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</si>
  <si>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</si>
  <si>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</si>
  <si>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</si>
  <si>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</si>
  <si>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</si>
  <si>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</si>
  <si>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</si>
  <si>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</si>
  <si>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</si>
  <si>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</si>
  <si>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</si>
  <si>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</si>
  <si>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</si>
  <si>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</si>
  <si>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</si>
  <si>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</si>
  <si>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</si>
  <si>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</si>
  <si>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</si>
  <si>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</si>
  <si>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</si>
  <si>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</si>
  <si>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</si>
  <si>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</si>
  <si>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</si>
  <si>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</si>
  <si>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</si>
  <si>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</si>
  <si>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</si>
  <si>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</si>
  <si>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</si>
  <si>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</si>
  <si>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</si>
  <si>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</si>
  <si>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</si>
  <si>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</si>
  <si>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</si>
  <si>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</si>
  <si>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</si>
  <si>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</si>
  <si>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</si>
  <si>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</si>
  <si>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</si>
  <si>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</si>
  <si>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</si>
  <si>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</si>
  <si>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</si>
  <si>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</si>
  <si>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</si>
  <si>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</si>
  <si>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</si>
  <si>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</si>
  <si>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</si>
  <si>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</si>
  <si>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</si>
  <si>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</si>
  <si>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</si>
  <si>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</si>
  <si>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</si>
  <si>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</si>
  <si>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</si>
  <si>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</si>
  <si>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</si>
  <si>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</si>
  <si>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</si>
  <si>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</si>
  <si>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</si>
  <si>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</si>
  <si>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</si>
  <si>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</si>
  <si>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</si>
  <si>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</si>
  <si>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</si>
  <si>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</si>
  <si>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</si>
  <si>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</si>
  <si>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</si>
  <si>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</si>
  <si>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</si>
  <si>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</si>
  <si>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</si>
  <si>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</si>
  <si>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</si>
  <si>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</si>
  <si>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</si>
  <si>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</si>
  <si>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</si>
  <si>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</si>
  <si>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</si>
  <si>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</si>
  <si>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</si>
  <si>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</si>
  <si>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</si>
  <si>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</si>
  <si>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</si>
  <si>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</si>
  <si>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</si>
  <si>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</si>
  <si>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</si>
  <si>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</si>
  <si>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</si>
  <si>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</si>
  <si>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</si>
  <si>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</si>
  <si>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</si>
  <si>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</si>
  <si>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</si>
  <si>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</si>
  <si>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</si>
  <si>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</si>
  <si>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</si>
  <si>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</si>
  <si>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</si>
  <si>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</si>
  <si>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</si>
  <si>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</si>
  <si>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</si>
  <si>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</si>
  <si>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</si>
  <si>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</si>
  <si>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</si>
  <si>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</si>
  <si>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</si>
  <si>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</si>
  <si>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</si>
  <si>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</si>
  <si>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</si>
  <si>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</si>
  <si>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</si>
  <si>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</si>
  <si>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</si>
  <si>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</si>
  <si>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</si>
  <si>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</si>
  <si>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</si>
  <si>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</si>
  <si>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</si>
  <si>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</si>
  <si>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</si>
  <si>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</si>
  <si>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</si>
  <si>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</si>
  <si>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</si>
  <si>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</si>
  <si>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</si>
  <si>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</si>
  <si>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</si>
  <si>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</si>
  <si>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</si>
  <si>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</si>
  <si>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</si>
  <si>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</si>
  <si>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</si>
  <si>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</si>
  <si>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</si>
  <si>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</si>
  <si>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</si>
  <si>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</si>
  <si>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</si>
  <si>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</si>
  <si>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</si>
  <si>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</si>
  <si>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</si>
  <si>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</si>
  <si>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</si>
  <si>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</si>
  <si>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</si>
  <si>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</si>
  <si>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</si>
  <si>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</si>
  <si>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</si>
  <si>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</si>
  <si>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</si>
  <si>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</si>
  <si>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</si>
  <si>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</si>
  <si>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</si>
  <si>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</si>
  <si>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</si>
  <si>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</si>
  <si>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</si>
  <si>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</si>
  <si>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</si>
  <si>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</si>
  <si>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</si>
  <si>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</si>
  <si>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</si>
  <si>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</si>
  <si>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</si>
  <si>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</si>
  <si>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</si>
  <si>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</si>
  <si>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</si>
  <si>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</si>
  <si>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</si>
  <si>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</si>
  <si>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</si>
  <si>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</si>
  <si>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</si>
  <si>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</si>
  <si>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</si>
  <si>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</si>
  <si>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</si>
  <si>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</si>
  <si>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</si>
  <si>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</si>
  <si>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</si>
  <si>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</si>
  <si>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</si>
  <si>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</si>
  <si>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</si>
  <si>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</si>
  <si>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</si>
  <si>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</si>
  <si>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</si>
  <si>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</si>
  <si>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</si>
  <si>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</si>
  <si>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</si>
  <si>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</si>
  <si>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</si>
  <si>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</si>
  <si>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</si>
  <si>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</si>
  <si>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</si>
  <si>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</si>
  <si>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</si>
  <si>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</si>
  <si>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</si>
  <si>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</si>
  <si>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</si>
  <si>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</si>
  <si>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</si>
  <si>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</si>
  <si>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</si>
  <si>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</si>
  <si>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</si>
  <si>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</si>
  <si>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</si>
  <si>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</si>
  <si>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</si>
  <si>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</si>
  <si>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</si>
  <si>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</si>
  <si>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</si>
  <si>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</si>
  <si>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</si>
  <si>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</si>
  <si>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</si>
  <si>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</si>
  <si>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</si>
  <si>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</si>
  <si>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</si>
  <si>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</si>
  <si>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</si>
  <si>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</si>
  <si>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</si>
  <si>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</si>
  <si>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</si>
  <si>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</si>
  <si>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</si>
  <si>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</si>
  <si>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</si>
  <si>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</si>
  <si>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</si>
  <si>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</si>
  <si>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</si>
  <si>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</si>
  <si>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</si>
  <si>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</si>
  <si>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</si>
  <si>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</si>
  <si>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</si>
  <si>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</si>
  <si>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</si>
  <si>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</si>
  <si>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</si>
  <si>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</si>
  <si>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</si>
  <si>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</si>
  <si>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</si>
  <si>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</si>
  <si>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</si>
  <si>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</si>
  <si>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</si>
  <si>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</si>
  <si>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</si>
  <si>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</si>
  <si>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</si>
  <si>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</si>
  <si>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</si>
  <si>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</si>
  <si>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</si>
  <si>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</si>
  <si>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</si>
  <si>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</si>
  <si>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</si>
  <si>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</si>
  <si>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</si>
  <si>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</si>
  <si>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</si>
  <si>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</si>
  <si>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</si>
  <si>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</si>
  <si>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</si>
  <si>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</si>
  <si>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</si>
  <si>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</si>
  <si>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</si>
  <si>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</si>
  <si>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</si>
  <si>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</si>
  <si>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</si>
  <si>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</si>
  <si>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</si>
  <si>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</si>
  <si>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</si>
  <si>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</si>
  <si>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</si>
  <si>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</si>
  <si>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</si>
  <si>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</si>
  <si>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</si>
  <si>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</si>
  <si>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</si>
  <si>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</si>
  <si>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</si>
  <si>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</si>
  <si>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</si>
  <si>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</si>
  <si>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</si>
  <si>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</si>
  <si>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</si>
  <si>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</si>
  <si>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</si>
  <si>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</si>
  <si>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</si>
  <si>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</si>
  <si>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</si>
  <si>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</si>
  <si>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</si>
  <si>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</si>
  <si>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</si>
  <si>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</si>
  <si>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</si>
  <si>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</si>
  <si>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</si>
  <si>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</si>
  <si>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</si>
  <si>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</si>
  <si>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</si>
  <si>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</si>
  <si>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</si>
  <si>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</si>
  <si>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</si>
  <si>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</si>
  <si>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</si>
  <si>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</si>
  <si>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</si>
  <si>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</si>
  <si>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</si>
  <si>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</si>
  <si>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</si>
  <si>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</si>
  <si>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</si>
  <si>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</si>
  <si>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</si>
  <si>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</si>
  <si>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</si>
  <si>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</si>
  <si>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</si>
  <si>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</si>
  <si>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</si>
  <si>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</si>
  <si>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</si>
  <si>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</si>
  <si>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</si>
  <si>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</si>
  <si>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</si>
  <si>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</si>
  <si>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</si>
  <si>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</si>
  <si>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</si>
  <si>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</si>
  <si>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</si>
  <si>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</si>
  <si>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</si>
  <si>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</si>
  <si>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</si>
  <si>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</si>
  <si>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</si>
  <si>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</si>
  <si>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</si>
  <si>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</si>
  <si>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</si>
  <si>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</si>
  <si>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</si>
  <si>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</si>
  <si>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</si>
  <si>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</si>
  <si>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</si>
  <si>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</si>
  <si>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</si>
  <si>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</si>
  <si>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</si>
  <si>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</si>
  <si>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</si>
  <si>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</si>
  <si>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</si>
  <si>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</si>
  <si>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</si>
  <si>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</si>
  <si>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</si>
  <si>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</si>
  <si>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</si>
  <si>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</si>
  <si>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</si>
  <si>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</si>
  <si>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</si>
  <si>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</si>
  <si>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</si>
  <si>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</si>
  <si>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</si>
  <si>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</si>
  <si>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</si>
  <si>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</si>
  <si>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</si>
  <si>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</si>
  <si>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</si>
  <si>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</si>
  <si>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</si>
  <si>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</si>
  <si>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</si>
  <si>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</si>
  <si>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</si>
  <si>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</si>
  <si>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</si>
  <si>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</si>
  <si>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</si>
  <si>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</si>
  <si>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</si>
  <si>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</si>
  <si>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</si>
  <si>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</si>
  <si>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</si>
  <si>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</si>
  <si>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</si>
  <si>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</si>
  <si>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</si>
  <si>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</si>
  <si>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</si>
  <si>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</si>
  <si>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</si>
  <si>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</si>
  <si>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</si>
  <si>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</si>
  <si>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</si>
  <si>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</si>
  <si>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</si>
  <si>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</si>
  <si>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</si>
  <si>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</si>
  <si>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</si>
  <si>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</si>
  <si>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</si>
  <si>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</si>
  <si>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</si>
  <si>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</si>
  <si>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</si>
  <si>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</si>
  <si>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</si>
  <si>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</si>
  <si>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</si>
  <si>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</si>
  <si>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</si>
  <si>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</si>
  <si>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</si>
  <si>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</si>
  <si>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</si>
  <si>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</si>
  <si>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</si>
  <si>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</si>
  <si>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</si>
  <si>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</si>
  <si>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</si>
  <si>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</si>
  <si>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</si>
  <si>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</si>
  <si>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</si>
  <si>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</si>
  <si>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</si>
  <si>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</si>
  <si>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</si>
  <si>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</si>
  <si>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</si>
  <si>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</si>
  <si>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</si>
  <si>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</si>
  <si>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</si>
  <si>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</si>
  <si>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</si>
  <si>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</si>
  <si>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</si>
  <si>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</si>
  <si>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</si>
  <si>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</si>
  <si>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</si>
  <si>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</si>
  <si>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</si>
  <si>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</si>
  <si>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</si>
  <si>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</si>
  <si>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</si>
  <si>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</si>
  <si>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</si>
  <si>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</si>
  <si>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</si>
  <si>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</si>
  <si>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</si>
  <si>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</si>
  <si>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</si>
  <si>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</si>
  <si>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</si>
  <si>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</si>
  <si>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</si>
  <si>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</si>
  <si>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</si>
  <si>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</si>
  <si>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</si>
  <si>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</si>
  <si>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</si>
  <si>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</si>
  <si>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</si>
  <si>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</si>
  <si>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</si>
  <si>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</si>
  <si>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</si>
  <si>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</si>
  <si>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</si>
  <si>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</si>
  <si>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</si>
  <si>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</si>
  <si>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</si>
  <si>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</si>
  <si>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</si>
  <si>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</si>
  <si>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</si>
  <si>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</si>
  <si>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</si>
  <si>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</si>
  <si>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</si>
  <si>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</si>
  <si>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</si>
  <si>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</si>
  <si>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</si>
  <si>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</si>
  <si>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</si>
  <si>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</si>
  <si>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</si>
  <si>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</si>
  <si>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</si>
  <si>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</si>
  <si>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</si>
  <si>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</si>
  <si>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</si>
  <si>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</si>
  <si>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</si>
  <si>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</si>
  <si>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</si>
  <si>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</si>
  <si>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</si>
  <si>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</si>
  <si>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</si>
  <si>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</si>
  <si>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</si>
  <si>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</si>
  <si>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</si>
  <si>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</si>
  <si>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</si>
  <si>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</si>
  <si>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</si>
  <si>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</si>
  <si>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</si>
  <si>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</si>
  <si>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</si>
  <si>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</si>
  <si>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</si>
  <si>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</si>
  <si>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</si>
  <si>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</si>
  <si>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</si>
  <si>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</si>
  <si>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</si>
  <si>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</si>
  <si>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</si>
  <si>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</si>
  <si>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</si>
  <si>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</si>
  <si>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</si>
  <si>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</si>
  <si>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</si>
  <si>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</si>
  <si>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</si>
  <si>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</si>
  <si>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</si>
  <si>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</si>
  <si>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</si>
  <si>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</si>
  <si>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</si>
  <si>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</si>
  <si>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</si>
  <si>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</si>
  <si>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</si>
  <si>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</si>
  <si>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</si>
  <si>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</si>
  <si>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</si>
  <si>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</si>
  <si>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</si>
  <si>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</si>
  <si>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</si>
  <si>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</si>
  <si>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</si>
  <si>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</si>
  <si>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</si>
  <si>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</si>
  <si>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</si>
  <si>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</si>
  <si>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</si>
  <si>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</si>
  <si>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</si>
  <si>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</si>
  <si>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</si>
  <si>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</si>
  <si>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</si>
  <si>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</si>
  <si>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</si>
  <si>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</si>
  <si>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</si>
  <si>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</si>
  <si>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</si>
  <si>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</si>
  <si>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</si>
  <si>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</si>
  <si>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</si>
  <si>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</si>
  <si>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</si>
  <si>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</si>
  <si>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</si>
  <si>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</si>
  <si>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</si>
  <si>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</si>
  <si>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</si>
  <si>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</si>
  <si>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</si>
  <si>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</si>
  <si>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</si>
  <si>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</si>
  <si>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</si>
  <si>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</si>
  <si>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</si>
  <si>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</si>
  <si>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</si>
  <si>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</si>
  <si>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</si>
  <si>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</si>
  <si>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</si>
  <si>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</si>
  <si>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</si>
  <si>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</si>
  <si>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</si>
  <si>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</si>
  <si>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</si>
  <si>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</si>
  <si>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</si>
  <si>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</si>
  <si>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</si>
  <si>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</si>
  <si>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</si>
  <si>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</si>
  <si>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</si>
  <si>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</si>
  <si>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</si>
  <si>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</si>
  <si>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</si>
  <si>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</si>
  <si>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</si>
  <si>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</si>
  <si>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</si>
  <si>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</si>
  <si>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</si>
  <si>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</si>
  <si>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</si>
  <si>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</si>
  <si>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</si>
  <si>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</si>
  <si>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</si>
  <si>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</si>
  <si>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</si>
  <si>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</si>
  <si>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</si>
  <si>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</si>
  <si>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</si>
  <si>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</si>
  <si>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</si>
  <si>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</si>
  <si>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</si>
  <si>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</si>
  <si>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</si>
  <si>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</si>
  <si>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</si>
  <si>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</si>
  <si>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</si>
  <si>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</si>
  <si>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</si>
  <si>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</si>
  <si>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</si>
  <si>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</si>
  <si>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</si>
  <si>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</si>
  <si>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</si>
  <si>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</si>
  <si>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</si>
  <si>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</si>
  <si>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</si>
  <si>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</si>
  <si>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</si>
  <si>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</si>
  <si>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</si>
  <si>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</si>
  <si>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</si>
  <si>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</si>
  <si>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</si>
  <si>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</si>
  <si>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</si>
  <si>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</si>
  <si>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</si>
  <si>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</si>
  <si>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</si>
  <si>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</si>
  <si>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</si>
  <si>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</si>
  <si>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</si>
  <si>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</si>
  <si>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</si>
  <si>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</si>
  <si>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</si>
  <si>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</si>
  <si>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</si>
  <si>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</si>
  <si>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</si>
  <si>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</si>
  <si>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</si>
  <si>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</si>
  <si>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</si>
  <si>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</si>
  <si>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</si>
  <si>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</si>
  <si>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</si>
  <si>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</si>
  <si>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</si>
  <si>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</si>
  <si>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</si>
  <si>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</si>
  <si>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</si>
  <si>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</si>
  <si>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</si>
  <si>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</si>
  <si>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</si>
  <si>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</si>
  <si>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</si>
  <si>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</si>
  <si>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</si>
  <si>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</si>
  <si>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</si>
  <si>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</si>
  <si>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</si>
  <si>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</si>
  <si>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</si>
  <si>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</si>
  <si>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</si>
  <si>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</si>
  <si>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</si>
  <si>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</si>
  <si>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</si>
  <si>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</si>
  <si>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</si>
  <si>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</si>
  <si>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</si>
  <si>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</si>
  <si>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</si>
  <si>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</si>
  <si>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</si>
  <si>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</si>
  <si>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</si>
  <si>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</si>
  <si>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</si>
  <si>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</si>
  <si>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</si>
  <si>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</si>
  <si>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</si>
  <si>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</si>
  <si>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</si>
  <si>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</si>
  <si>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</si>
  <si>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</si>
  <si>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</si>
  <si>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</si>
  <si>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</si>
  <si>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</si>
  <si>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</si>
  <si>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</si>
  <si>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</si>
  <si>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</si>
  <si>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</si>
  <si>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</si>
  <si>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</si>
  <si>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</si>
  <si>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</si>
  <si>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</si>
  <si>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</si>
  <si>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</si>
  <si>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</si>
  <si>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</si>
  <si>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</si>
  <si>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</si>
  <si>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</si>
  <si>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</si>
  <si>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</si>
  <si>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</si>
  <si>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</si>
  <si>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</si>
  <si>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</si>
  <si>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</si>
  <si>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</si>
  <si>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</si>
  <si>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</si>
  <si>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</si>
  <si>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</si>
  <si>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</si>
  <si>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</si>
  <si>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</si>
  <si>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</si>
  <si>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</si>
  <si>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</si>
  <si>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</si>
  <si>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</si>
  <si>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</si>
  <si>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</si>
  <si>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</si>
  <si>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</si>
  <si>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</si>
  <si>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</si>
  <si>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</si>
  <si>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</si>
  <si>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</si>
  <si>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</si>
  <si>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</si>
  <si>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</si>
  <si>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</si>
  <si>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</si>
  <si>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</si>
  <si>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</si>
  <si>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</si>
  <si>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</si>
  <si>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</si>
  <si>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</si>
  <si>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</si>
  <si>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</si>
  <si>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</si>
  <si>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</si>
  <si>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</si>
  <si>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</si>
  <si>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</si>
  <si>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</si>
  <si>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</si>
  <si>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</si>
  <si>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</si>
  <si>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</si>
  <si>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</si>
  <si>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</si>
  <si>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</si>
  <si>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</si>
  <si>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</si>
  <si>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</si>
  <si>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</si>
  <si>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</si>
  <si>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</si>
  <si>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</si>
  <si>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</si>
  <si>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</si>
  <si>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</si>
  <si>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</si>
  <si>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</si>
  <si>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</si>
  <si>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</si>
  <si>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</si>
  <si>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</si>
  <si>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</si>
  <si>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</si>
  <si>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</si>
  <si>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</si>
  <si>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</si>
  <si>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</si>
  <si>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</si>
  <si>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</si>
  <si>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</si>
  <si>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</si>
  <si>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</si>
  <si>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</si>
  <si>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</si>
  <si>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</si>
  <si>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</si>
  <si>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</si>
  <si>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</si>
  <si>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</si>
  <si>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</si>
  <si>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</si>
  <si>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</si>
  <si>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</si>
  <si>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</si>
  <si>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</si>
  <si>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</si>
  <si>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</si>
  <si>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</si>
  <si>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</si>
  <si>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</si>
  <si>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</si>
  <si>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</si>
  <si>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</si>
  <si>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</si>
  <si>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</si>
  <si>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</si>
  <si>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</si>
  <si>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</si>
  <si>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</si>
  <si>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</si>
  <si>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</si>
  <si>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</si>
  <si>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</si>
  <si>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</si>
  <si>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</si>
  <si>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</si>
  <si>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</si>
  <si>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</si>
  <si>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</si>
  <si>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</si>
  <si>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</si>
  <si>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</si>
  <si>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</si>
  <si>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</si>
  <si>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</si>
  <si>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</si>
  <si>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</si>
  <si>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</si>
  <si>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</si>
  <si>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</si>
  <si>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</si>
  <si>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</si>
  <si>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</si>
  <si>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</si>
  <si>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</si>
  <si>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</si>
  <si>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</si>
  <si>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</si>
  <si>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</si>
  <si>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</si>
  <si>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</si>
  <si>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</si>
  <si>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</si>
  <si>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</si>
  <si>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</si>
  <si>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</si>
  <si>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</si>
  <si>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</si>
  <si>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</si>
  <si>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</si>
  <si>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</si>
  <si>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</si>
  <si>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</si>
  <si>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</si>
  <si>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</si>
  <si>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</si>
  <si>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</si>
  <si>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</si>
  <si>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</si>
  <si>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</si>
  <si>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</si>
  <si>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</si>
  <si>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</si>
  <si>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</si>
  <si>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</si>
  <si>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</si>
  <si>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</si>
  <si>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</si>
  <si>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</si>
  <si>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</si>
  <si>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</si>
  <si>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</si>
  <si>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</si>
  <si>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</si>
  <si>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</si>
  <si>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</si>
  <si>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</si>
  <si>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</si>
  <si>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</si>
  <si>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</si>
  <si>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</si>
  <si>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</si>
  <si>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</si>
  <si>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</si>
  <si>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</si>
  <si>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</si>
  <si>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</si>
  <si>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</si>
  <si>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</si>
  <si>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</si>
  <si>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</si>
  <si>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</si>
  <si>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</si>
  <si>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</si>
  <si>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</si>
  <si>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</si>
  <si>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</si>
  <si>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</si>
  <si>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</si>
  <si>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</si>
  <si>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</si>
  <si>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</si>
  <si>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</si>
  <si>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</si>
  <si>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</si>
  <si>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</si>
  <si>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</si>
  <si>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</si>
  <si>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</si>
  <si>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</si>
  <si>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</si>
  <si>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</si>
  <si>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</si>
  <si>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</si>
  <si>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</si>
  <si>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</si>
  <si>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</si>
  <si>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</si>
  <si>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</si>
  <si>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</si>
  <si>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</si>
  <si>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</si>
  <si>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</si>
  <si>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</si>
  <si>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</si>
  <si>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</si>
  <si>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</si>
  <si>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</si>
  <si>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</si>
  <si>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</si>
  <si>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</si>
  <si>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</si>
  <si>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</si>
  <si>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</si>
  <si>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</si>
  <si>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</si>
  <si>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</si>
  <si>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</si>
  <si>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</si>
  <si>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</si>
  <si>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</si>
  <si>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</si>
  <si>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</si>
  <si>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</si>
  <si>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</si>
  <si>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</si>
  <si>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</si>
  <si>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</si>
  <si>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</si>
  <si>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</si>
  <si>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</si>
  <si>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</si>
  <si>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</si>
  <si>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</si>
  <si>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</si>
  <si>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</si>
  <si>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</si>
  <si>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</si>
  <si>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</si>
  <si>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</si>
  <si>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</si>
  <si>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</si>
  <si>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</si>
  <si>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</si>
  <si>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</si>
  <si>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</si>
  <si>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</si>
  <si>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</si>
  <si>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</si>
  <si>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</si>
  <si>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</si>
  <si>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</si>
  <si>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</si>
  <si>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</si>
  <si>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</si>
  <si>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</si>
  <si>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</si>
  <si>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</si>
  <si>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</si>
  <si>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</si>
  <si>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</si>
  <si>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</si>
  <si>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</si>
  <si>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</si>
  <si>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</si>
  <si>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</si>
  <si>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</si>
  <si>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</si>
  <si>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</si>
  <si>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</si>
  <si>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</si>
  <si>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</si>
  <si>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</si>
  <si>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</si>
  <si>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</si>
  <si>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</si>
  <si>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</si>
  <si>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</si>
  <si>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</si>
  <si>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</si>
  <si>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</si>
  <si>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</si>
  <si>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</si>
  <si>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</si>
  <si>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</si>
  <si>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</si>
  <si>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</si>
  <si>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</si>
  <si>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</si>
  <si>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</si>
  <si>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</si>
  <si>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</si>
  <si>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</si>
  <si>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</si>
  <si>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</si>
  <si>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</si>
  <si>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</si>
  <si>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</si>
  <si>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</si>
  <si>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</si>
  <si>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</si>
  <si>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</si>
  <si>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</si>
  <si>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</si>
  <si>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</si>
  <si>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</si>
  <si>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</si>
  <si>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</si>
  <si>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</si>
  <si>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</si>
  <si>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</si>
  <si>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</si>
  <si>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</si>
  <si>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</si>
  <si>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</si>
  <si>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</si>
  <si>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</si>
  <si>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</si>
  <si>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</si>
  <si>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</si>
  <si>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</si>
  <si>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</si>
  <si>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</si>
  <si>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</si>
  <si>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</si>
  <si>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</si>
  <si>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</si>
  <si>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</si>
  <si>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</si>
  <si>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</si>
  <si>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</si>
  <si>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</si>
  <si>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</si>
  <si>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</si>
  <si>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</si>
  <si>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</si>
  <si>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</si>
  <si>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</si>
  <si>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</si>
  <si>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</si>
  <si>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</si>
  <si>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</si>
  <si>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</si>
  <si>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</si>
  <si>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</si>
  <si>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</si>
  <si>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</si>
  <si>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</si>
  <si>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</si>
  <si>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</si>
  <si>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</si>
  <si>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</si>
  <si>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</si>
  <si>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</si>
  <si>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</si>
  <si>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</si>
  <si>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</si>
  <si>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</si>
  <si>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</si>
  <si>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</si>
  <si>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</si>
  <si>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</si>
  <si>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</si>
  <si>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</si>
  <si>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</si>
  <si>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</si>
  <si>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</si>
  <si>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</si>
  <si>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</si>
  <si>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</si>
  <si>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</si>
  <si>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</si>
  <si>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</si>
  <si>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</si>
  <si>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</si>
  <si>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</si>
  <si>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</si>
  <si>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</si>
  <si>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</si>
  <si>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</si>
  <si>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</si>
  <si>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</si>
  <si>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</si>
  <si>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</si>
  <si>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</si>
  <si>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</si>
  <si>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</si>
  <si>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</si>
  <si>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</si>
  <si>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</si>
  <si>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</si>
  <si>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</si>
  <si>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</si>
  <si>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</si>
  <si>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</si>
  <si>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</si>
  <si>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</si>
  <si>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</si>
  <si>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</si>
  <si>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</si>
  <si>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</si>
  <si>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</si>
  <si>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</si>
  <si>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</si>
  <si>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</si>
  <si>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</si>
  <si>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</si>
  <si>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</si>
  <si>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</si>
  <si>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</si>
  <si>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</si>
  <si>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</si>
  <si>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</si>
  <si>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</si>
  <si>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</si>
  <si>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</si>
  <si>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</si>
  <si>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</si>
  <si>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</si>
  <si>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</si>
  <si>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</si>
  <si>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</si>
  <si>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</si>
  <si>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</si>
  <si>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</si>
  <si>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</si>
  <si>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</si>
  <si>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</si>
  <si>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</si>
  <si>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</si>
  <si>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</si>
  <si>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</si>
  <si>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</si>
  <si>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</si>
  <si>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</si>
  <si>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</si>
  <si>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</si>
  <si>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</si>
  <si>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</si>
  <si>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</si>
  <si>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</si>
  <si>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</si>
  <si>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</si>
  <si>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</si>
  <si>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</si>
  <si>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</si>
  <si>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</si>
  <si>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</si>
  <si>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</si>
  <si>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</si>
  <si>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</si>
  <si>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</si>
  <si>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</si>
  <si>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</si>
  <si>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</si>
  <si>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</si>
  <si>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</si>
  <si>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</si>
  <si>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</si>
  <si>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</si>
  <si>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</si>
  <si>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</si>
  <si>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</si>
  <si>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</si>
  <si>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</si>
  <si>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</si>
  <si>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</si>
  <si>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</si>
  <si>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</si>
  <si>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</si>
  <si>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</si>
  <si>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</si>
  <si>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</si>
  <si>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</si>
  <si>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</si>
  <si>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</si>
  <si>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</si>
  <si>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</si>
  <si>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</si>
  <si>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</si>
  <si>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</si>
  <si>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</si>
  <si>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</si>
  <si>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</si>
  <si>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</si>
  <si>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</si>
  <si>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</si>
  <si>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</si>
  <si>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</si>
  <si>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</si>
  <si>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</si>
  <si>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</si>
  <si>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</si>
  <si>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</si>
  <si>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</si>
  <si>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</si>
  <si>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</si>
  <si>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</si>
  <si>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</si>
  <si>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</si>
  <si>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</si>
  <si>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</si>
  <si>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</si>
  <si>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</si>
  <si>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</si>
  <si>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</si>
  <si>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</si>
  <si>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</si>
  <si>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</si>
  <si>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</si>
  <si>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</si>
  <si>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</si>
  <si>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</si>
  <si>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</si>
  <si>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</si>
  <si>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</si>
  <si>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</si>
  <si>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</si>
  <si>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</si>
  <si>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</si>
  <si>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</si>
  <si>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</si>
  <si>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</si>
  <si>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</si>
  <si>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</si>
  <si>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</si>
  <si>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</si>
  <si>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</si>
  <si>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</si>
  <si>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</si>
  <si>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</si>
  <si>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</si>
  <si>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</si>
  <si>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</si>
  <si>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</si>
  <si>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</si>
  <si>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</si>
  <si>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</si>
  <si>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</si>
  <si>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</si>
  <si>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</si>
  <si>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</si>
  <si>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</si>
  <si>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</si>
  <si>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</si>
  <si>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</si>
  <si>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</si>
  <si>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</si>
  <si>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</si>
  <si>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</si>
  <si>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</si>
  <si>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</si>
  <si>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</si>
  <si>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</si>
  <si>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</si>
  <si>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</si>
  <si>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</si>
  <si>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</si>
  <si>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</si>
  <si>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</si>
  <si>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</si>
  <si>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</si>
  <si>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</si>
  <si>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</si>
  <si>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</si>
  <si>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</si>
  <si>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</si>
  <si>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</si>
  <si>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</si>
  <si>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</si>
  <si>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</si>
  <si>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</si>
  <si>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</si>
  <si>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</si>
  <si>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</si>
  <si>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</si>
  <si>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</si>
  <si>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</si>
  <si>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</si>
  <si>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</si>
  <si>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</si>
  <si>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</si>
  <si>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</si>
  <si>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</si>
  <si>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</si>
  <si>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</si>
  <si>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</si>
  <si>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</si>
  <si>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</si>
  <si>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</si>
  <si>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</si>
  <si>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</si>
  <si>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</si>
  <si>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</si>
  <si>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</si>
  <si>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</si>
  <si>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</si>
  <si>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</si>
  <si>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</si>
  <si>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</si>
  <si>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</si>
  <si>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</si>
  <si>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</si>
  <si>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</si>
  <si>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</si>
  <si>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</si>
  <si>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</si>
  <si>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</si>
  <si>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</si>
  <si>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</si>
  <si>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</si>
  <si>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</si>
  <si>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</si>
  <si>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</si>
  <si>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</si>
  <si>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</si>
  <si>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</si>
  <si>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</si>
  <si>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</si>
  <si>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</si>
  <si>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</si>
  <si>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</si>
  <si>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</si>
  <si>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</si>
  <si>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</si>
  <si>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</si>
  <si>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</si>
  <si>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</si>
  <si>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</si>
  <si>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</si>
  <si>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</si>
  <si>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</si>
  <si>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</si>
  <si>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</si>
  <si>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</si>
  <si>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</si>
  <si>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</si>
  <si>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</si>
  <si>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</si>
  <si>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</si>
  <si>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</si>
  <si>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</si>
  <si>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</si>
  <si>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</si>
  <si>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</si>
  <si>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</si>
  <si>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</si>
  <si>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</si>
  <si>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</si>
  <si>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</si>
  <si>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</si>
  <si>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</si>
  <si>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</si>
  <si>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</si>
  <si>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</si>
  <si>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</si>
  <si>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</si>
  <si>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</si>
  <si>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</si>
  <si>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</si>
  <si>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</si>
  <si>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</si>
  <si>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</si>
  <si>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</si>
  <si>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</si>
  <si>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</si>
  <si>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</si>
  <si>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</si>
  <si>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</si>
  <si>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</si>
  <si>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</si>
  <si>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</si>
  <si>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</si>
  <si>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</si>
  <si>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</si>
  <si>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</si>
  <si>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</si>
  <si>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</si>
  <si>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</si>
  <si>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</si>
  <si>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</si>
  <si>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</si>
  <si>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</si>
  <si>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</si>
  <si>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</si>
  <si>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</si>
  <si>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</si>
  <si>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</si>
  <si>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</si>
  <si>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</si>
  <si>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</si>
  <si>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</si>
  <si>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</si>
  <si>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</si>
  <si>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</si>
  <si>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</si>
  <si>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</si>
  <si>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</si>
  <si>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</si>
  <si>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</si>
  <si>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</si>
  <si>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</si>
  <si>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</si>
  <si>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</si>
  <si>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</si>
  <si>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</si>
  <si>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</si>
  <si>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</si>
  <si>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</si>
  <si>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</si>
  <si>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</si>
  <si>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</si>
  <si>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</si>
  <si>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</si>
  <si>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</si>
  <si>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</si>
  <si>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</si>
  <si>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</si>
  <si>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</si>
  <si>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</si>
  <si>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</si>
  <si>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</si>
  <si>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</si>
  <si>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</si>
  <si>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</si>
  <si>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</si>
  <si>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</si>
  <si>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</si>
  <si>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</si>
  <si>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</si>
  <si>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</si>
  <si>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</si>
  <si>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</si>
  <si>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</si>
  <si>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</si>
  <si>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</si>
  <si>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</si>
  <si>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</si>
  <si>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</si>
  <si>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</si>
  <si>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</si>
  <si>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</si>
  <si>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</si>
  <si>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</si>
  <si>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</si>
  <si>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</si>
  <si>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</si>
  <si>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</si>
  <si>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</si>
  <si>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</si>
  <si>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</si>
  <si>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</si>
  <si>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</si>
  <si>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</si>
  <si>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</si>
  <si>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</si>
  <si>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</si>
  <si>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</si>
  <si>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</si>
  <si>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</si>
  <si>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</si>
  <si>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</si>
  <si>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</si>
  <si>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</si>
  <si>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</si>
  <si>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</si>
  <si>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</si>
  <si>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</si>
  <si>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</si>
  <si>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</si>
  <si>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</si>
  <si>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</si>
  <si>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</si>
  <si>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</si>
  <si>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</si>
  <si>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</si>
  <si>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</si>
  <si>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</si>
  <si>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</si>
  <si>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</si>
  <si>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</si>
  <si>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</si>
  <si>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</si>
  <si>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</si>
  <si>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</si>
  <si>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</si>
  <si>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</si>
  <si>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</si>
  <si>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</si>
  <si>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</si>
  <si>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</si>
  <si>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</si>
  <si>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</si>
  <si>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</si>
  <si>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</si>
  <si>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</si>
  <si>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</si>
  <si>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</si>
  <si>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</si>
  <si>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</si>
  <si>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</si>
  <si>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</si>
  <si>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</si>
  <si>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</si>
  <si>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</si>
  <si>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</si>
  <si>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</si>
  <si>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</si>
  <si>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</si>
  <si>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</si>
  <si>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</si>
  <si>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</si>
  <si>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</si>
  <si>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</si>
  <si>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</si>
  <si>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</si>
  <si>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</si>
  <si>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</si>
  <si>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</si>
  <si>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</si>
  <si>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</si>
  <si>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</si>
  <si>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</si>
  <si>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</si>
  <si>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</si>
  <si>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</si>
  <si>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</si>
  <si>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</si>
  <si>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</si>
  <si>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</si>
  <si>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</si>
  <si>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</si>
  <si>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</si>
  <si>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</si>
  <si>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</si>
  <si>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</si>
  <si>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</si>
  <si>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</si>
  <si>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</si>
  <si>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</si>
  <si>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</si>
  <si>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</si>
  <si>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</si>
  <si>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</si>
  <si>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</si>
  <si>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</si>
  <si>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</si>
  <si>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</si>
  <si>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</si>
  <si>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</si>
  <si>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</si>
  <si>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</si>
  <si>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</si>
  <si>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</si>
  <si>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</si>
  <si>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</si>
  <si>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</si>
  <si>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</si>
  <si>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</si>
  <si>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</si>
  <si>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</si>
  <si>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</si>
  <si>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</si>
  <si>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</si>
  <si>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</si>
  <si>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</si>
  <si>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</si>
  <si>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</si>
  <si>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</si>
  <si>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</si>
  <si>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</si>
  <si>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</si>
  <si>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</si>
  <si>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</si>
  <si>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</si>
  <si>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</si>
  <si>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</si>
  <si>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</si>
  <si>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</si>
  <si>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</si>
  <si>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</si>
  <si>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</si>
  <si>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</si>
  <si>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</si>
  <si>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</si>
  <si>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</si>
  <si>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</si>
  <si>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</si>
  <si>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</si>
  <si>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</si>
  <si>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</si>
  <si>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</si>
  <si>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</si>
  <si>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</si>
  <si>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</si>
  <si>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</si>
  <si>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</si>
  <si>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</si>
  <si>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</si>
  <si>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</si>
  <si>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</si>
  <si>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</si>
  <si>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</si>
  <si>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</si>
  <si>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</si>
  <si>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</si>
  <si>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</si>
  <si>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</si>
  <si>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</si>
  <si>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</si>
  <si>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</si>
  <si>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</si>
  <si>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</si>
  <si>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</si>
  <si>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</si>
  <si>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</si>
  <si>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</si>
  <si>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</si>
  <si>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</si>
  <si>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</si>
  <si>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</si>
  <si>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</si>
  <si>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</si>
  <si>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</si>
  <si>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</si>
  <si>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</si>
  <si>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</si>
  <si>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</si>
  <si>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</si>
  <si>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</si>
  <si>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</si>
  <si>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</si>
  <si>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</si>
  <si>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</si>
  <si>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</si>
  <si>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</si>
  <si>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</si>
  <si>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</si>
  <si>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</si>
  <si>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</si>
  <si>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</si>
  <si>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</si>
  <si>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</si>
  <si>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</si>
  <si>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</si>
  <si>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</si>
  <si>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</si>
  <si>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</si>
  <si>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</si>
  <si>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</si>
  <si>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</si>
  <si>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</si>
  <si>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</si>
  <si>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</si>
  <si>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</si>
  <si>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</si>
  <si>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</si>
  <si>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</si>
  <si>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</si>
  <si>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</si>
  <si>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</si>
  <si>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</si>
  <si>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</si>
  <si>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</si>
  <si>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</si>
  <si>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</si>
  <si>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</si>
  <si>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</si>
  <si>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</si>
  <si>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</si>
  <si>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</si>
  <si>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</si>
  <si>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</si>
  <si>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</si>
  <si>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</si>
  <si>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</si>
  <si>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</si>
  <si>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</si>
  <si>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</si>
  <si>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</si>
  <si>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</si>
  <si>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</si>
  <si>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</si>
  <si>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</si>
  <si>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</si>
  <si>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</si>
  <si>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</si>
  <si>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</si>
  <si>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</si>
  <si>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</si>
  <si>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</si>
  <si>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</si>
  <si>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</si>
  <si>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</si>
  <si>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</si>
  <si>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</si>
  <si>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</si>
  <si>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</si>
  <si>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</si>
  <si>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</si>
  <si>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</si>
  <si>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</si>
  <si>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</si>
  <si>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</si>
  <si>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</si>
  <si>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</si>
  <si>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</si>
  <si>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</si>
  <si>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</si>
  <si>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</si>
  <si>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</si>
  <si>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</si>
  <si>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</si>
  <si>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</si>
  <si>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</si>
  <si>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</si>
  <si>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</si>
  <si>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</si>
  <si>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</si>
  <si>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</si>
  <si>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</si>
  <si>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</si>
  <si>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</si>
  <si>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</si>
  <si>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</si>
  <si>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</si>
  <si>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</si>
  <si>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</si>
  <si>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</si>
  <si>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</si>
  <si>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</si>
  <si>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</si>
  <si>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</si>
  <si>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</si>
  <si>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</si>
  <si>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</si>
  <si>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</si>
  <si>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</si>
  <si>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</si>
  <si>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</si>
  <si>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</si>
  <si>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</si>
  <si>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</si>
  <si>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</si>
  <si>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</si>
  <si>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</si>
  <si>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</si>
  <si>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</si>
  <si>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</si>
  <si>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</si>
  <si>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</si>
  <si>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</si>
  <si>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</si>
  <si>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</si>
  <si>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</si>
  <si>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</si>
  <si>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</si>
  <si>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</si>
  <si>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</si>
  <si>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</si>
  <si>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</si>
  <si>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</si>
  <si>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</si>
  <si>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</si>
  <si>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</si>
  <si>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</si>
  <si>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</si>
  <si>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</si>
  <si>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</si>
  <si>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</si>
  <si>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</si>
  <si>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</si>
  <si>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</si>
  <si>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</si>
  <si>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</si>
  <si>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</si>
  <si>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</si>
  <si>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</si>
  <si>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</si>
  <si>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</si>
  <si>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</si>
  <si>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</si>
  <si>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</si>
  <si>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</si>
  <si>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</si>
  <si>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</si>
  <si>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</si>
  <si>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</si>
  <si>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</si>
  <si>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</si>
  <si>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</si>
  <si>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</si>
  <si>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</si>
  <si>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</si>
  <si>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</si>
  <si>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</si>
  <si>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</si>
  <si>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</si>
  <si>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</si>
  <si>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</si>
  <si>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</si>
  <si>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</si>
  <si>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</si>
  <si>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</si>
  <si>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</si>
  <si>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</si>
  <si>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</si>
  <si>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</si>
  <si>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</si>
  <si>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</si>
  <si>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</si>
  <si>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</si>
  <si>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</si>
  <si>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</si>
  <si>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</si>
  <si>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</si>
  <si>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</si>
  <si>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</si>
  <si>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</si>
  <si>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</si>
  <si>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</si>
  <si>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</si>
  <si>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</si>
  <si>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</si>
  <si>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</si>
  <si>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</si>
  <si>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</si>
  <si>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</si>
  <si>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</si>
  <si>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</si>
  <si>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</si>
  <si>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</si>
  <si>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</si>
  <si>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</si>
  <si>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</si>
  <si>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</si>
  <si>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</si>
  <si>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</si>
  <si>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</si>
  <si>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</si>
  <si>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</si>
  <si>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</si>
  <si>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</si>
  <si>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</si>
  <si>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</si>
  <si>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</si>
  <si>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</si>
  <si>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</si>
  <si>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</si>
  <si>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</si>
  <si>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</si>
  <si>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</si>
  <si>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</si>
  <si>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</si>
  <si>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</si>
  <si>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</si>
  <si>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</si>
  <si>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</si>
  <si>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</si>
  <si>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</si>
  <si>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</si>
  <si>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</si>
  <si>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</si>
  <si>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</si>
  <si>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</si>
  <si>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</si>
  <si>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</si>
  <si>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</si>
  <si>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</si>
  <si>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</si>
  <si>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</si>
  <si>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</si>
  <si>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</si>
  <si>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</si>
  <si>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</si>
  <si>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</si>
  <si>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</si>
  <si>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</si>
  <si>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</si>
  <si>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</si>
  <si>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</si>
  <si>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</si>
  <si>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</si>
  <si>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</si>
  <si>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</si>
  <si>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</si>
  <si>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</si>
  <si>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</si>
  <si>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</si>
  <si>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</si>
  <si>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</si>
  <si>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</si>
  <si>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</si>
  <si>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</si>
  <si>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</si>
  <si>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</si>
  <si>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</si>
  <si>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</si>
  <si>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</si>
  <si>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</si>
  <si>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</si>
  <si>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</si>
  <si>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</si>
  <si>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</si>
  <si>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1217</t>
  </si>
  <si>
    <t>655</t>
  </si>
  <si>
    <t>0265</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</si>
  <si>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</si>
  <si>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</si>
  <si>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</si>
  <si>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</si>
  <si>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</si>
  <si>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</si>
  <si>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</si>
  <si>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</si>
  <si>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</si>
  <si>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</si>
  <si>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</si>
  <si>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parámetros y estándares establecidos por el ICBF, en el marco de la política de Estado para el desarrollo integral de la primera Infancia "De cero a Siempre", en el servicio centro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</si>
  <si>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</si>
  <si>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los servicios centros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</si>
  <si>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</si>
  <si>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</si>
  <si>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</si>
  <si>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</si>
  <si>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</si>
  <si>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</si>
  <si>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</si>
  <si>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</si>
  <si>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</si>
  <si>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SI</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</si>
  <si>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</si>
  <si>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</si>
  <si>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</si>
  <si>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</si>
  <si>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</si>
  <si>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2021-5-10000101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</si>
  <si>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</si>
  <si>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</si>
  <si>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</si>
  <si>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</si>
  <si>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</si>
  <si>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</si>
  <si>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</si>
  <si>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</si>
  <si>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</si>
  <si>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CALLE 49 16AA 99</t>
  </si>
  <si>
    <t>Calle 49 16AA 99</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</si>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</sst>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J16" zoomScale="115" zoomScaleNormal="115" zoomScaleSheetLayoutView="115" zoomScalePageLayoutView="40" workbookViewId="0">
      <selection activeCell="E118" sqref="E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8" t="str">
        <f>HYPERLINK("#MI_Oferente_Singular!A114","CAPACIDAD RESIDUAL")</f>
        <v>CAPACIDAD RESIDUAL</v>
      </c>
      <c r="F8" s="179"/>
      <c r="G8" s="180"/>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8" t="str">
        <f>HYPERLINK("#MI_Oferente_Singular!A162","TALENTO HUMANO")</f>
        <v>TALENTO HUMANO</v>
      </c>
      <c r="F9" s="179"/>
      <c r="G9" s="180"/>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8" t="str">
        <f>HYPERLINK("#MI_Oferente_Singular!F162","INFRAESTRUCTURA")</f>
        <v>INFRAESTRUCTURA</v>
      </c>
      <c r="F10" s="179"/>
      <c r="G10" s="180"/>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3" t="s">
        <v>36</v>
      </c>
      <c r="I15" s="32" t="s">
        <v>2624</v>
      </c>
      <c r="J15" s="108" t="s">
        <v>2626</v>
      </c>
      <c r="L15" s="204" t="s">
        <v>8</v>
      </c>
      <c r="M15" s="204"/>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181"/>
      <c r="I20" s="141" t="s">
        <v>36</v>
      </c>
      <c r="J20" s="142" t="s">
        <v>98</v>
      </c>
      <c r="K20" s="143">
        <v>893940500</v>
      </c>
      <c r="L20" s="144">
        <v>44194</v>
      </c>
      <c r="M20" s="144">
        <v>44515</v>
      </c>
      <c r="N20" s="127">
        <f>+(M20-L20)/30</f>
        <v>10.7</v>
      </c>
      <c r="O20" s="130"/>
      <c r="U20" s="126"/>
      <c r="V20" s="105">
        <f ca="1">NOW()</f>
        <v>44193.983931828705</v>
      </c>
      <c r="W20" s="105">
        <f ca="1">NOW()</f>
        <v>44193.983931828705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173" t="str">
        <f>VLOOKUP(B20,EAS!A2:B1439,2,0)</f>
        <v>COMITE PRIVADO DE ASISTENCIA A LA NIÑEZ PAN</v>
      </c>
      <c r="C38" s="173"/>
      <c r="D38" s="173"/>
      <c r="E38" s="173"/>
      <c r="F38" s="173"/>
      <c r="G38" s="5"/>
      <c r="H38" s="124"/>
      <c r="I38" s="185" t="s">
        <v>7</v>
      </c>
      <c r="J38" s="185"/>
      <c r="K38" s="185"/>
      <c r="L38" s="185"/>
      <c r="M38" s="185"/>
      <c r="N38" s="185"/>
      <c r="O38" s="125"/>
    </row>
    <row r="39" spans="1:16" ht="42.95" customHeight="1" thickBot="1" x14ac:dyDescent="0.3">
      <c r="A39" s="10"/>
      <c r="B39" s="11"/>
      <c r="C39" s="11"/>
      <c r="D39" s="11"/>
      <c r="E39" s="11"/>
      <c r="F39" s="11"/>
      <c r="G39" s="11"/>
      <c r="H39" s="10"/>
      <c r="I39" s="217" t="s">
        <v>2719</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70" t="s">
        <v>2694</v>
      </c>
      <c r="I48" s="113" t="s">
        <v>36</v>
      </c>
      <c r="J48" s="113" t="s">
        <v>98</v>
      </c>
      <c r="K48" s="115">
        <v>314213120</v>
      </c>
      <c r="L48" s="111" t="s">
        <v>1148</v>
      </c>
      <c r="M48" s="112">
        <v>1</v>
      </c>
      <c r="N48" s="111" t="s">
        <v>27</v>
      </c>
      <c r="O48" s="111" t="s">
        <v>2712</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70" t="s">
        <v>2695</v>
      </c>
      <c r="I49" s="113" t="s">
        <v>36</v>
      </c>
      <c r="J49" s="113" t="s">
        <v>98</v>
      </c>
      <c r="K49" s="115">
        <v>1796803268</v>
      </c>
      <c r="L49" s="116" t="s">
        <v>1148</v>
      </c>
      <c r="M49" s="112">
        <v>1</v>
      </c>
      <c r="N49" s="116" t="s">
        <v>27</v>
      </c>
      <c r="O49" s="116" t="s">
        <v>2712</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70" t="s">
        <v>2696</v>
      </c>
      <c r="I50" s="113" t="s">
        <v>36</v>
      </c>
      <c r="J50" s="113" t="s">
        <v>98</v>
      </c>
      <c r="K50" s="115">
        <v>6015328760</v>
      </c>
      <c r="L50" s="116" t="s">
        <v>1148</v>
      </c>
      <c r="M50" s="112">
        <v>1</v>
      </c>
      <c r="N50" s="116" t="s">
        <v>27</v>
      </c>
      <c r="O50" s="116" t="s">
        <v>2712</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70" t="s">
        <v>2696</v>
      </c>
      <c r="I51" s="113" t="s">
        <v>36</v>
      </c>
      <c r="J51" s="113" t="s">
        <v>98</v>
      </c>
      <c r="K51" s="115">
        <v>1469802891</v>
      </c>
      <c r="L51" s="116" t="s">
        <v>1148</v>
      </c>
      <c r="M51" s="112">
        <v>1</v>
      </c>
      <c r="N51" s="116" t="s">
        <v>27</v>
      </c>
      <c r="O51" s="116" t="s">
        <v>2712</v>
      </c>
      <c r="P51" s="78"/>
    </row>
    <row r="52" spans="1:16" s="7" customFormat="1" ht="24.75" customHeight="1" outlineLevel="1" x14ac:dyDescent="0.25">
      <c r="A52" s="136">
        <v>5</v>
      </c>
      <c r="B52" s="114" t="s">
        <v>2665</v>
      </c>
      <c r="C52" s="116" t="s">
        <v>31</v>
      </c>
      <c r="D52" s="113" t="s">
        <v>2683</v>
      </c>
      <c r="E52" s="137">
        <v>41944</v>
      </c>
      <c r="F52" s="137">
        <v>42004</v>
      </c>
      <c r="G52" s="152">
        <f t="shared" si="3"/>
        <v>2</v>
      </c>
      <c r="H52" s="170" t="s">
        <v>2697</v>
      </c>
      <c r="I52" s="113" t="s">
        <v>36</v>
      </c>
      <c r="J52" s="113" t="s">
        <v>98</v>
      </c>
      <c r="K52" s="115">
        <v>683219176</v>
      </c>
      <c r="L52" s="116" t="s">
        <v>1148</v>
      </c>
      <c r="M52" s="112">
        <v>1</v>
      </c>
      <c r="N52" s="116" t="s">
        <v>27</v>
      </c>
      <c r="O52" s="116" t="s">
        <v>2712</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2698</v>
      </c>
      <c r="I53" s="113" t="s">
        <v>36</v>
      </c>
      <c r="J53" s="113" t="s">
        <v>98</v>
      </c>
      <c r="K53" s="115">
        <v>3126127962</v>
      </c>
      <c r="L53" s="116" t="s">
        <v>1148</v>
      </c>
      <c r="M53" s="112">
        <v>1</v>
      </c>
      <c r="N53" s="116" t="s">
        <v>27</v>
      </c>
      <c r="O53" s="116" t="s">
        <v>2712</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2699</v>
      </c>
      <c r="I54" s="113" t="s">
        <v>36</v>
      </c>
      <c r="J54" s="113" t="s">
        <v>59</v>
      </c>
      <c r="K54" s="115">
        <v>4811604193</v>
      </c>
      <c r="L54" s="116" t="s">
        <v>1148</v>
      </c>
      <c r="M54" s="112">
        <v>1</v>
      </c>
      <c r="N54" s="116" t="s">
        <v>27</v>
      </c>
      <c r="O54" s="116" t="s">
        <v>2712</v>
      </c>
      <c r="P54" s="79"/>
    </row>
    <row r="55" spans="1:16" s="7" customFormat="1" ht="24.75" customHeight="1" outlineLevel="1" x14ac:dyDescent="0.25">
      <c r="A55" s="136">
        <v>8</v>
      </c>
      <c r="B55" s="114" t="s">
        <v>2665</v>
      </c>
      <c r="C55" s="116" t="s">
        <v>31</v>
      </c>
      <c r="D55" s="113" t="s">
        <v>2686</v>
      </c>
      <c r="E55" s="137">
        <v>43085</v>
      </c>
      <c r="F55" s="137">
        <v>43312</v>
      </c>
      <c r="G55" s="152">
        <f t="shared" si="3"/>
        <v>7.5666666666666664</v>
      </c>
      <c r="H55" s="170" t="s">
        <v>2700</v>
      </c>
      <c r="I55" s="113" t="s">
        <v>36</v>
      </c>
      <c r="J55" s="113" t="s">
        <v>57</v>
      </c>
      <c r="K55" s="115">
        <v>3050964534</v>
      </c>
      <c r="L55" s="116" t="s">
        <v>1148</v>
      </c>
      <c r="M55" s="112">
        <v>1</v>
      </c>
      <c r="N55" s="116" t="s">
        <v>27</v>
      </c>
      <c r="O55" s="116" t="s">
        <v>2712</v>
      </c>
      <c r="P55" s="79"/>
    </row>
    <row r="56" spans="1:16" s="7" customFormat="1" ht="24.75" customHeight="1" outlineLevel="1" x14ac:dyDescent="0.25">
      <c r="A56" s="136">
        <v>9</v>
      </c>
      <c r="B56" s="114" t="s">
        <v>2665</v>
      </c>
      <c r="C56" s="116" t="s">
        <v>31</v>
      </c>
      <c r="D56" s="113" t="s">
        <v>2686</v>
      </c>
      <c r="E56" s="137">
        <v>43313</v>
      </c>
      <c r="F56" s="137">
        <v>43404</v>
      </c>
      <c r="G56" s="152">
        <f t="shared" si="3"/>
        <v>3.0333333333333332</v>
      </c>
      <c r="H56" s="114" t="s">
        <v>2700</v>
      </c>
      <c r="I56" s="113" t="s">
        <v>36</v>
      </c>
      <c r="J56" s="113" t="s">
        <v>68</v>
      </c>
      <c r="K56" s="115">
        <v>1326624576</v>
      </c>
      <c r="L56" s="116" t="s">
        <v>1148</v>
      </c>
      <c r="M56" s="112">
        <v>1</v>
      </c>
      <c r="N56" s="116" t="s">
        <v>27</v>
      </c>
      <c r="O56" s="116" t="s">
        <v>2712</v>
      </c>
      <c r="P56" s="79"/>
    </row>
    <row r="57" spans="1:16" s="7" customFormat="1" ht="24.75" customHeight="1" outlineLevel="1" x14ac:dyDescent="0.25">
      <c r="A57" s="136">
        <v>10</v>
      </c>
      <c r="B57" s="114" t="s">
        <v>2665</v>
      </c>
      <c r="C57" s="116" t="s">
        <v>31</v>
      </c>
      <c r="D57" s="169" t="s">
        <v>2687</v>
      </c>
      <c r="E57" s="137">
        <v>43405</v>
      </c>
      <c r="F57" s="137">
        <v>43434</v>
      </c>
      <c r="G57" s="152">
        <f t="shared" si="3"/>
        <v>0.96666666666666667</v>
      </c>
      <c r="H57" s="114" t="s">
        <v>2701</v>
      </c>
      <c r="I57" s="113" t="s">
        <v>36</v>
      </c>
      <c r="J57" s="113" t="s">
        <v>99</v>
      </c>
      <c r="K57" s="115">
        <v>454588600</v>
      </c>
      <c r="L57" s="116" t="s">
        <v>1148</v>
      </c>
      <c r="M57" s="112">
        <v>1</v>
      </c>
      <c r="N57" s="116" t="s">
        <v>27</v>
      </c>
      <c r="O57" s="116" t="s">
        <v>2712</v>
      </c>
      <c r="P57" s="79"/>
    </row>
    <row r="58" spans="1:16" s="7" customFormat="1" ht="24.75" customHeight="1" outlineLevel="1" x14ac:dyDescent="0.25">
      <c r="A58" s="136">
        <v>11</v>
      </c>
      <c r="B58" s="114" t="s">
        <v>2665</v>
      </c>
      <c r="C58" s="116" t="s">
        <v>31</v>
      </c>
      <c r="D58" s="113" t="s">
        <v>2688</v>
      </c>
      <c r="E58" s="137">
        <v>43484</v>
      </c>
      <c r="F58" s="137">
        <v>43738</v>
      </c>
      <c r="G58" s="152">
        <f t="shared" si="3"/>
        <v>8.4666666666666668</v>
      </c>
      <c r="H58" s="114" t="s">
        <v>2702</v>
      </c>
      <c r="I58" s="113" t="s">
        <v>36</v>
      </c>
      <c r="J58" s="113" t="s">
        <v>95</v>
      </c>
      <c r="K58" s="115">
        <v>4007717971</v>
      </c>
      <c r="L58" s="116" t="s">
        <v>1148</v>
      </c>
      <c r="M58" s="112">
        <v>1</v>
      </c>
      <c r="N58" s="116" t="s">
        <v>27</v>
      </c>
      <c r="O58" s="116" t="s">
        <v>2712</v>
      </c>
      <c r="P58" s="79"/>
    </row>
    <row r="59" spans="1:16" s="7" customFormat="1" ht="24.75" customHeight="1" outlineLevel="1" x14ac:dyDescent="0.25">
      <c r="A59" s="136">
        <v>12</v>
      </c>
      <c r="B59" s="114" t="s">
        <v>2665</v>
      </c>
      <c r="C59" s="116" t="s">
        <v>31</v>
      </c>
      <c r="D59" s="113" t="s">
        <v>2688</v>
      </c>
      <c r="E59" s="137">
        <v>43739</v>
      </c>
      <c r="F59" s="137">
        <v>43812</v>
      </c>
      <c r="G59" s="152">
        <f t="shared" si="3"/>
        <v>2.4333333333333331</v>
      </c>
      <c r="H59" s="114" t="s">
        <v>2702</v>
      </c>
      <c r="I59" s="113" t="s">
        <v>36</v>
      </c>
      <c r="J59" s="113" t="s">
        <v>44</v>
      </c>
      <c r="K59" s="115">
        <v>1187090806</v>
      </c>
      <c r="L59" s="116" t="s">
        <v>1148</v>
      </c>
      <c r="M59" s="112">
        <v>1</v>
      </c>
      <c r="N59" s="116" t="s">
        <v>27</v>
      </c>
      <c r="O59" s="116" t="s">
        <v>2712</v>
      </c>
      <c r="P59" s="79"/>
    </row>
    <row r="60" spans="1:16" s="7" customFormat="1" ht="24.75" customHeight="1" outlineLevel="1" x14ac:dyDescent="0.25">
      <c r="A60" s="136">
        <v>13</v>
      </c>
      <c r="B60" s="114" t="s">
        <v>2665</v>
      </c>
      <c r="C60" s="116" t="s">
        <v>31</v>
      </c>
      <c r="D60" s="113" t="s">
        <v>2720</v>
      </c>
      <c r="E60" s="137">
        <v>31413</v>
      </c>
      <c r="F60" s="137">
        <v>31564</v>
      </c>
      <c r="G60" s="152">
        <f t="shared" si="3"/>
        <v>5.0333333333333332</v>
      </c>
      <c r="H60" s="114" t="s">
        <v>2703</v>
      </c>
      <c r="I60" s="113" t="s">
        <v>36</v>
      </c>
      <c r="J60" s="171"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2721</v>
      </c>
      <c r="E61" s="137">
        <v>32905</v>
      </c>
      <c r="F61" s="137">
        <v>33270</v>
      </c>
      <c r="G61" s="152">
        <f t="shared" si="3"/>
        <v>12.166666666666666</v>
      </c>
      <c r="H61" s="114" t="s">
        <v>2704</v>
      </c>
      <c r="I61" s="113" t="s">
        <v>36</v>
      </c>
      <c r="J61" s="171"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2722</v>
      </c>
      <c r="E62" s="137">
        <v>33280</v>
      </c>
      <c r="F62" s="137">
        <v>33592</v>
      </c>
      <c r="G62" s="152">
        <f t="shared" si="3"/>
        <v>10.4</v>
      </c>
      <c r="H62" s="114" t="s">
        <v>2703</v>
      </c>
      <c r="I62" s="113" t="s">
        <v>36</v>
      </c>
      <c r="J62" s="171"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2723</v>
      </c>
      <c r="E63" s="137">
        <v>33604</v>
      </c>
      <c r="F63" s="137">
        <v>33968</v>
      </c>
      <c r="G63" s="152">
        <f t="shared" si="3"/>
        <v>12.133333333333333</v>
      </c>
      <c r="H63" s="114" t="s">
        <v>2705</v>
      </c>
      <c r="I63" s="113" t="s">
        <v>36</v>
      </c>
      <c r="J63" s="171"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2724</v>
      </c>
      <c r="E64" s="137">
        <v>33970</v>
      </c>
      <c r="F64" s="137">
        <v>34333</v>
      </c>
      <c r="G64" s="152">
        <f t="shared" si="3"/>
        <v>12.1</v>
      </c>
      <c r="H64" s="114" t="s">
        <v>2704</v>
      </c>
      <c r="I64" s="113" t="s">
        <v>36</v>
      </c>
      <c r="J64" s="171"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2725</v>
      </c>
      <c r="E65" s="137">
        <v>34337</v>
      </c>
      <c r="F65" s="137">
        <v>34698</v>
      </c>
      <c r="G65" s="152">
        <f t="shared" si="3"/>
        <v>12.033333333333333</v>
      </c>
      <c r="H65" s="114" t="s">
        <v>2706</v>
      </c>
      <c r="I65" s="113" t="s">
        <v>36</v>
      </c>
      <c r="J65" s="171"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2726</v>
      </c>
      <c r="E66" s="137">
        <v>34731</v>
      </c>
      <c r="F66" s="137">
        <v>35064</v>
      </c>
      <c r="G66" s="152">
        <f t="shared" si="3"/>
        <v>11.1</v>
      </c>
      <c r="H66" s="114" t="s">
        <v>2706</v>
      </c>
      <c r="I66" s="113" t="s">
        <v>36</v>
      </c>
      <c r="J66" s="171"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2727</v>
      </c>
      <c r="E67" s="137">
        <v>35096</v>
      </c>
      <c r="F67" s="137">
        <v>35411</v>
      </c>
      <c r="G67" s="152">
        <f t="shared" si="3"/>
        <v>10.5</v>
      </c>
      <c r="H67" s="114" t="s">
        <v>2707</v>
      </c>
      <c r="I67" s="113" t="s">
        <v>36</v>
      </c>
      <c r="J67" s="171"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2689</v>
      </c>
      <c r="E68" s="137">
        <v>39084</v>
      </c>
      <c r="F68" s="137">
        <v>39233</v>
      </c>
      <c r="G68" s="152">
        <f t="shared" si="3"/>
        <v>4.9666666666666668</v>
      </c>
      <c r="H68" s="114" t="s">
        <v>2708</v>
      </c>
      <c r="I68" s="113" t="s">
        <v>36</v>
      </c>
      <c r="J68" s="171"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2690</v>
      </c>
      <c r="E69" s="137">
        <v>39234</v>
      </c>
      <c r="F69" s="137">
        <v>39447</v>
      </c>
      <c r="G69" s="152">
        <f t="shared" si="3"/>
        <v>7.1</v>
      </c>
      <c r="H69" s="114" t="s">
        <v>2708</v>
      </c>
      <c r="I69" s="113" t="s">
        <v>36</v>
      </c>
      <c r="J69" s="171"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2691</v>
      </c>
      <c r="E70" s="137">
        <v>39462</v>
      </c>
      <c r="F70" s="137">
        <v>39813</v>
      </c>
      <c r="G70" s="152">
        <f t="shared" si="3"/>
        <v>11.7</v>
      </c>
      <c r="H70" s="114" t="s">
        <v>2709</v>
      </c>
      <c r="I70" s="113" t="s">
        <v>36</v>
      </c>
      <c r="J70" s="171"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2692</v>
      </c>
      <c r="E71" s="137">
        <v>39846</v>
      </c>
      <c r="F71" s="137">
        <v>40178</v>
      </c>
      <c r="G71" s="152">
        <f t="shared" si="3"/>
        <v>11.066666666666666</v>
      </c>
      <c r="H71" s="114" t="s">
        <v>2710</v>
      </c>
      <c r="I71" s="113" t="s">
        <v>36</v>
      </c>
      <c r="J71" s="171"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2693</v>
      </c>
      <c r="E72" s="137">
        <v>40199</v>
      </c>
      <c r="F72" s="137">
        <v>40543</v>
      </c>
      <c r="G72" s="152">
        <f t="shared" si="3"/>
        <v>11.466666666666667</v>
      </c>
      <c r="H72" s="114" t="s">
        <v>2711</v>
      </c>
      <c r="I72" s="113" t="s">
        <v>36</v>
      </c>
      <c r="J72" s="171"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66"/>
      <c r="L73" s="65"/>
      <c r="M73" s="67"/>
      <c r="N73" s="65"/>
      <c r="O73" s="65"/>
      <c r="P73" s="79"/>
    </row>
    <row r="74" spans="1:16" s="7" customFormat="1" ht="24.75" customHeight="1" outlineLevel="1" x14ac:dyDescent="0.25">
      <c r="A74" s="136">
        <v>27</v>
      </c>
      <c r="B74" s="114"/>
      <c r="C74" s="65"/>
      <c r="D74" s="63"/>
      <c r="E74" s="137"/>
      <c r="F74" s="137"/>
      <c r="G74" s="152" t="str">
        <f t="shared" si="3"/>
        <v/>
      </c>
      <c r="H74" s="64"/>
      <c r="I74" s="113"/>
      <c r="J74" s="113"/>
      <c r="K74" s="66"/>
      <c r="L74" s="65"/>
      <c r="M74" s="67"/>
      <c r="N74" s="65"/>
      <c r="O74" s="65"/>
      <c r="P74" s="79"/>
    </row>
    <row r="75" spans="1:16" s="7" customFormat="1" ht="24.75" customHeight="1" outlineLevel="1" x14ac:dyDescent="0.25">
      <c r="A75" s="136">
        <v>28</v>
      </c>
      <c r="B75" s="114"/>
      <c r="C75" s="65"/>
      <c r="D75" s="63"/>
      <c r="E75" s="137"/>
      <c r="F75" s="137"/>
      <c r="G75" s="152" t="str">
        <f t="shared" si="3"/>
        <v/>
      </c>
      <c r="H75" s="64"/>
      <c r="I75" s="113"/>
      <c r="J75" s="113"/>
      <c r="K75" s="66"/>
      <c r="L75" s="65"/>
      <c r="M75" s="67"/>
      <c r="N75" s="65"/>
      <c r="O75" s="65"/>
      <c r="P75" s="79"/>
    </row>
    <row r="76" spans="1:16" s="7" customFormat="1" ht="24.75" customHeight="1" outlineLevel="1" x14ac:dyDescent="0.25">
      <c r="A76" s="136">
        <v>29</v>
      </c>
      <c r="B76" s="114"/>
      <c r="C76" s="65"/>
      <c r="D76" s="63"/>
      <c r="E76" s="137"/>
      <c r="F76" s="137"/>
      <c r="G76" s="152" t="str">
        <f t="shared" si="3"/>
        <v/>
      </c>
      <c r="H76" s="64"/>
      <c r="I76" s="113"/>
      <c r="J76" s="113"/>
      <c r="K76" s="66"/>
      <c r="L76" s="65"/>
      <c r="M76" s="67"/>
      <c r="N76" s="65"/>
      <c r="O76" s="65"/>
      <c r="P76" s="79"/>
    </row>
    <row r="77" spans="1:16" s="7" customFormat="1" ht="24.75" customHeight="1" outlineLevel="1" x14ac:dyDescent="0.25">
      <c r="A77" s="136">
        <v>30</v>
      </c>
      <c r="B77" s="114"/>
      <c r="C77" s="65"/>
      <c r="D77" s="63"/>
      <c r="E77" s="137"/>
      <c r="F77" s="137"/>
      <c r="G77" s="152" t="str">
        <f t="shared" si="3"/>
        <v/>
      </c>
      <c r="H77" s="64"/>
      <c r="I77" s="113"/>
      <c r="J77" s="113"/>
      <c r="K77" s="66"/>
      <c r="L77" s="65"/>
      <c r="M77" s="67"/>
      <c r="N77" s="65"/>
      <c r="O77" s="65"/>
      <c r="P77" s="79"/>
    </row>
    <row r="78" spans="1:16" s="7" customFormat="1" ht="24.75" customHeight="1" outlineLevel="1" x14ac:dyDescent="0.25">
      <c r="A78" s="136">
        <v>31</v>
      </c>
      <c r="B78" s="114"/>
      <c r="C78" s="65"/>
      <c r="D78" s="63"/>
      <c r="E78" s="137"/>
      <c r="F78" s="137"/>
      <c r="G78" s="152" t="str">
        <f t="shared" si="3"/>
        <v/>
      </c>
      <c r="H78" s="64"/>
      <c r="I78" s="113"/>
      <c r="J78" s="113"/>
      <c r="K78" s="66"/>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66"/>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66"/>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66"/>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66"/>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2713</v>
      </c>
      <c r="E114" s="137">
        <v>43877</v>
      </c>
      <c r="F114" s="137">
        <v>44196</v>
      </c>
      <c r="G114" s="152">
        <f>IF(AND(E114&lt;&gt;"",F114&lt;&gt;""),((F114-E114)/30),"")</f>
        <v>10.633333333333333</v>
      </c>
      <c r="H114" s="114" t="s">
        <v>2714</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2730</v>
      </c>
      <c r="E115" s="137">
        <v>44166</v>
      </c>
      <c r="F115" s="137">
        <v>44347</v>
      </c>
      <c r="G115" s="152">
        <f t="shared" ref="G115:G116" si="4">IF(AND(E115&lt;&gt;"",F115&lt;&gt;""),((F115-E115)/30),"")</f>
        <v>6.0333333333333332</v>
      </c>
      <c r="H115" s="114" t="s">
        <v>2715</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2731</v>
      </c>
      <c r="E116" s="137">
        <v>44166</v>
      </c>
      <c r="F116" s="137">
        <v>44347</v>
      </c>
      <c r="G116" s="152">
        <f t="shared" si="4"/>
        <v>6.0333333333333332</v>
      </c>
      <c r="H116" s="114" t="s">
        <v>2732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2716</v>
      </c>
      <c r="E117" s="137">
        <v>44167</v>
      </c>
      <c r="F117" s="137">
        <v>44773</v>
      </c>
      <c r="G117" s="152">
        <f t="shared" ref="G117:G159" si="5">IF(AND(E117&lt;&gt;"",F117&lt;&gt;""),((F117-E117)/30),"")</f>
        <v>20.2</v>
      </c>
      <c r="H117" s="114" t="s">
        <v>2717</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9"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6"/>
      <c r="Z178" s="157" t="str">
        <f>IF(Y178&gt;0,SUM(E180+Y178),"")</f>
        <v/>
      </c>
      <c r="AA178" s="19"/>
      <c r="AB178" s="19"/>
    </row>
    <row r="179" spans="1:28" ht="23.25" x14ac:dyDescent="0.25">
      <c r="A179" s="9"/>
      <c r="B179" s="216" t="s">
        <v>2669</v>
      </c>
      <c r="C179" s="216"/>
      <c r="D179" s="216"/>
      <c r="E179" s="163">
        <v>0.02</v>
      </c>
      <c r="F179" s="162">
        <v>0.03</v>
      </c>
      <c r="G179" s="157">
        <f>IF(F179&gt;0,SUM(E179+F179),"")</f>
        <v>0.05</v>
      </c>
      <c r="H179" s="5"/>
      <c r="I179" s="216" t="s">
        <v>2671</v>
      </c>
      <c r="J179" s="216"/>
      <c r="K179" s="216"/>
      <c r="L179" s="216"/>
      <c r="M179" s="164">
        <v>0.03</v>
      </c>
      <c r="O179" s="8"/>
      <c r="Q179" s="19"/>
      <c r="R179" s="151">
        <f>IF(M179&gt;0,SUM(L179+M179),"")</f>
        <v>0.03</v>
      </c>
      <c r="T179" s="19"/>
      <c r="U179" s="172" t="s">
        <v>1166</v>
      </c>
      <c r="V179" s="172"/>
      <c r="W179" s="172"/>
      <c r="X179" s="24">
        <v>0.02</v>
      </c>
      <c r="Y179" s="156"/>
      <c r="Z179" s="157" t="str">
        <f>IF(Y179&gt;0,SUM(E181+Y179),"")</f>
        <v/>
      </c>
      <c r="AA179" s="19"/>
      <c r="AB179" s="19"/>
    </row>
    <row r="180" spans="1:28" ht="23.25" hidden="1" x14ac:dyDescent="0.25">
      <c r="A180" s="9"/>
      <c r="B180" s="196"/>
      <c r="C180" s="196"/>
      <c r="D180" s="196"/>
      <c r="E180" s="161"/>
      <c r="H180" s="5"/>
      <c r="I180" s="196"/>
      <c r="J180" s="196"/>
      <c r="K180" s="196"/>
      <c r="L180" s="196"/>
      <c r="M180" s="5"/>
      <c r="O180" s="8"/>
      <c r="Q180" s="19"/>
      <c r="R180" s="151" t="str">
        <f>IF(S180&gt;0,SUM(L180+S180),"")</f>
        <v/>
      </c>
      <c r="S180" s="156"/>
      <c r="T180" s="19"/>
      <c r="U180" s="172" t="s">
        <v>1167</v>
      </c>
      <c r="V180" s="172"/>
      <c r="W180" s="172"/>
      <c r="X180" s="24">
        <v>0.03</v>
      </c>
      <c r="Y180" s="156"/>
      <c r="Z180" s="157" t="str">
        <f>IF(Y180&gt;0,SUM(E182+Y180),"")</f>
        <v/>
      </c>
      <c r="AA180" s="19"/>
      <c r="AB180" s="19"/>
    </row>
    <row r="181" spans="1:28" ht="23.25" hidden="1" x14ac:dyDescent="0.25">
      <c r="A181" s="9"/>
      <c r="B181" s="196"/>
      <c r="C181" s="196"/>
      <c r="D181" s="196"/>
      <c r="E181" s="161"/>
      <c r="H181" s="5"/>
      <c r="I181" s="196"/>
      <c r="J181" s="196"/>
      <c r="K181" s="196"/>
      <c r="L181" s="196"/>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6"/>
      <c r="C182" s="196"/>
      <c r="D182" s="196"/>
      <c r="E182" s="161"/>
      <c r="H182" s="5"/>
      <c r="I182" s="196"/>
      <c r="J182" s="196"/>
      <c r="K182" s="196"/>
      <c r="L182" s="196"/>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44697025</v>
      </c>
      <c r="F185" s="92"/>
      <c r="G185" s="93"/>
      <c r="H185" s="88"/>
      <c r="I185" s="90" t="s">
        <v>2627</v>
      </c>
      <c r="J185" s="158">
        <f>+SUM(M179:M183)</f>
        <v>0.03</v>
      </c>
      <c r="K185" s="197" t="s">
        <v>2628</v>
      </c>
      <c r="L185" s="197"/>
      <c r="M185" s="94">
        <f>+J185*(SUM(K20:K35))</f>
        <v>26818215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1" t="s">
        <v>2636</v>
      </c>
      <c r="C192" s="231"/>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2729</v>
      </c>
      <c r="J211" s="27" t="s">
        <v>2622</v>
      </c>
      <c r="K211" s="140" t="s">
        <v>2728</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2020-12-29T04:37:09Z</cp:lastPrinted>
  <dcterms:created xsi:type="dcterms:W3CDTF">2020-10-14T21:57:42Z</dcterms:created>
  <dcterms:modified xsi:type="dcterms:W3CDTF">2020-12-29T04:37:20Z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