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17-17001332020 MANIZ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<sst xmlns="http://schemas.openxmlformats.org/spreadsheetml/2006/main" count="3248" uniqueCount="2736">
  <si>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</si>
  <si>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</si>
  <si>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</si>
  <si>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</si>
  <si>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</si>
  <si>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</si>
  <si>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</si>
  <si>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</si>
  <si>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</si>
  <si>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</si>
  <si>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</si>
  <si>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</si>
  <si>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</si>
  <si>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</si>
  <si>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</si>
  <si>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</si>
  <si>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</si>
  <si>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</si>
  <si>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</si>
  <si>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</si>
  <si>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</si>
  <si>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</si>
  <si>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</si>
  <si>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</si>
  <si>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</si>
  <si>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</si>
  <si>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</si>
  <si>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</si>
  <si>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</si>
  <si>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</si>
  <si>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</si>
  <si>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</si>
  <si>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</si>
  <si>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</si>
  <si>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</si>
  <si>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</si>
  <si>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</si>
  <si>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</si>
  <si>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</si>
  <si>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</si>
  <si>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</si>
  <si>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</si>
  <si>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</si>
  <si>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</si>
  <si>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</si>
  <si>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</si>
  <si>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</si>
  <si>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</si>
  <si>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</si>
  <si>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</si>
  <si>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</si>
  <si>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</si>
  <si>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</si>
  <si>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</si>
  <si>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</si>
  <si>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</si>
  <si>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</si>
  <si>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</si>
  <si>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</si>
  <si>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</si>
  <si>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</si>
  <si>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</si>
  <si>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</si>
  <si>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</si>
  <si>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</si>
  <si>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</si>
  <si>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</si>
  <si>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</si>
  <si>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</si>
  <si>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</si>
  <si>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</si>
  <si>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</si>
  <si>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</si>
  <si>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</si>
  <si>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</si>
  <si>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</si>
  <si>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</si>
  <si>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</si>
  <si>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</si>
  <si>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</si>
  <si>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</si>
  <si>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</si>
  <si>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</si>
  <si>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</si>
  <si>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</si>
  <si>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</si>
  <si>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</si>
  <si>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</si>
  <si>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</si>
  <si>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</si>
  <si>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</si>
  <si>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</si>
  <si>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</si>
  <si>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</si>
  <si>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</si>
  <si>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</si>
  <si>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</si>
  <si>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</si>
  <si>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</si>
  <si>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</si>
  <si>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</si>
  <si>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</si>
  <si>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</si>
  <si>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</si>
  <si>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</si>
  <si>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</si>
  <si>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</si>
  <si>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</si>
  <si>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</si>
  <si>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</si>
  <si>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</si>
  <si>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</si>
  <si>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</si>
  <si>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</si>
  <si>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</si>
  <si>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</si>
  <si>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</si>
  <si>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</si>
  <si>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</si>
  <si>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</si>
  <si>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</si>
  <si>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</si>
  <si>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</si>
  <si>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</si>
  <si>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</si>
  <si>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</si>
  <si>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</si>
  <si>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</si>
  <si>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</si>
  <si>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</si>
  <si>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</si>
  <si>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</si>
  <si>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</si>
  <si>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</si>
  <si>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</si>
  <si>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</si>
  <si>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</si>
  <si>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</si>
  <si>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</si>
  <si>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</si>
  <si>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</si>
  <si>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</si>
  <si>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</si>
  <si>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</si>
  <si>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</si>
  <si>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</si>
  <si>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</si>
  <si>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</si>
  <si>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</si>
  <si>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</si>
  <si>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</si>
  <si>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</si>
  <si>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</si>
  <si>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</si>
  <si>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</si>
  <si>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</si>
  <si>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</si>
  <si>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</si>
  <si>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</si>
  <si>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</si>
  <si>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</si>
  <si>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</si>
  <si>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</si>
  <si>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</si>
  <si>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</si>
  <si>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</si>
  <si>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</si>
  <si>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</si>
  <si>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</si>
  <si>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</si>
  <si>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</si>
  <si>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</si>
  <si>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</si>
  <si>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</si>
  <si>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</si>
  <si>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</si>
  <si>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</si>
  <si>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</si>
  <si>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</si>
  <si>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</si>
  <si>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</si>
  <si>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</si>
  <si>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</si>
  <si>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</si>
  <si>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</si>
  <si>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</si>
  <si>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</si>
  <si>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</si>
  <si>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</si>
  <si>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</si>
  <si>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</si>
  <si>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</si>
  <si>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</si>
  <si>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</si>
  <si>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</si>
  <si>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</si>
  <si>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</si>
  <si>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</si>
  <si>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</si>
  <si>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</si>
  <si>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</si>
  <si>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</si>
  <si>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</si>
  <si>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</si>
  <si>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</si>
  <si>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</si>
  <si>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</si>
  <si>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</si>
  <si>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</si>
  <si>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</si>
  <si>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</si>
  <si>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</si>
  <si>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</si>
  <si>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</si>
  <si>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</si>
  <si>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</si>
  <si>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</si>
  <si>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</si>
  <si>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</si>
  <si>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</si>
  <si>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</si>
  <si>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</si>
  <si>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</si>
  <si>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</si>
  <si>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</si>
  <si>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</si>
  <si>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</si>
  <si>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</si>
  <si>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</si>
  <si>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</si>
  <si>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</si>
  <si>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</si>
  <si>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</si>
  <si>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</si>
  <si>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</si>
  <si>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</si>
  <si>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</si>
  <si>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</si>
  <si>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</si>
  <si>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</si>
  <si>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</si>
  <si>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</si>
  <si>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</si>
  <si>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</si>
  <si>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</si>
  <si>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</si>
  <si>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</si>
  <si>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</si>
  <si>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</si>
  <si>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</si>
  <si>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</si>
  <si>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</si>
  <si>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</si>
  <si>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</si>
  <si>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</si>
  <si>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</si>
  <si>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</si>
  <si>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</si>
  <si>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</si>
  <si>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</si>
  <si>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</si>
  <si>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</si>
  <si>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</si>
  <si>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</si>
  <si>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</si>
  <si>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</si>
  <si>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</si>
  <si>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</si>
  <si>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</si>
  <si>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</si>
  <si>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</si>
  <si>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</si>
  <si>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</si>
  <si>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</si>
  <si>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</si>
  <si>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</si>
  <si>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</si>
  <si>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</si>
  <si>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</si>
  <si>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</si>
  <si>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</si>
  <si>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</si>
  <si>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</si>
  <si>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</si>
  <si>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</si>
  <si>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</si>
  <si>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</si>
  <si>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</si>
  <si>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</si>
  <si>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</si>
  <si>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</si>
  <si>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</si>
  <si>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</si>
  <si>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</si>
  <si>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</si>
  <si>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</si>
  <si>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</si>
  <si>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</si>
  <si>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</si>
  <si>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</si>
  <si>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</si>
  <si>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</si>
  <si>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</si>
  <si>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</si>
  <si>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</si>
  <si>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</si>
  <si>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</si>
  <si>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</si>
  <si>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</si>
  <si>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</si>
  <si>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</si>
  <si>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</si>
  <si>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</si>
  <si>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</si>
  <si>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</si>
  <si>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</si>
  <si>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</si>
  <si>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</si>
  <si>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</si>
  <si>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</si>
  <si>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</si>
  <si>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</si>
  <si>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</si>
  <si>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</si>
  <si>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</si>
  <si>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</si>
  <si>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</si>
  <si>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</si>
  <si>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</si>
  <si>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</si>
  <si>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</si>
  <si>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</si>
  <si>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</si>
  <si>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</si>
  <si>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</si>
  <si>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</si>
  <si>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</si>
  <si>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</si>
  <si>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</si>
  <si>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</si>
  <si>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</si>
  <si>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</si>
  <si>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</si>
  <si>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</si>
  <si>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</si>
  <si>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</si>
  <si>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</si>
  <si>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</si>
  <si>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</si>
  <si>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</si>
  <si>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</si>
  <si>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</si>
  <si>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</si>
  <si>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</si>
  <si>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</si>
  <si>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</si>
  <si>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</si>
  <si>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</si>
  <si>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</si>
  <si>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</si>
  <si>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</si>
  <si>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</si>
  <si>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</si>
  <si>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</si>
  <si>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</si>
  <si>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</si>
  <si>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</si>
  <si>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</si>
  <si>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</si>
  <si>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</si>
  <si>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</si>
  <si>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</si>
  <si>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</si>
  <si>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</si>
  <si>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</si>
  <si>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</si>
  <si>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</si>
  <si>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</si>
  <si>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</si>
  <si>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</si>
  <si>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</si>
  <si>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</si>
  <si>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</si>
  <si>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</si>
  <si>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</si>
  <si>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</si>
  <si>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</si>
  <si>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</si>
  <si>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</si>
  <si>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</si>
  <si>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</si>
  <si>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</si>
  <si>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</si>
  <si>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</si>
  <si>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</si>
  <si>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</si>
  <si>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</si>
  <si>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</si>
  <si>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</si>
  <si>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</si>
  <si>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</si>
  <si>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</si>
  <si>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</si>
  <si>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</si>
  <si>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</si>
  <si>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</si>
  <si>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</si>
  <si>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</si>
  <si>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</si>
  <si>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</si>
  <si>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</si>
  <si>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</si>
  <si>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</si>
  <si>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</si>
  <si>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</si>
  <si>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</si>
  <si>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</si>
  <si>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</si>
  <si>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</si>
  <si>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</si>
  <si>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</si>
  <si>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</si>
  <si>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</si>
  <si>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</si>
  <si>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</si>
  <si>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</si>
  <si>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</si>
  <si>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</si>
  <si>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</si>
  <si>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</si>
  <si>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</si>
  <si>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</si>
  <si>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</si>
  <si>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</si>
  <si>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</si>
  <si>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</si>
  <si>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</si>
  <si>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</si>
  <si>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</si>
  <si>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</si>
  <si>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</si>
  <si>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</si>
  <si>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</si>
  <si>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</si>
  <si>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</si>
  <si>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</si>
  <si>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</si>
  <si>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</si>
  <si>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</si>
  <si>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</si>
  <si>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</si>
  <si>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</si>
  <si>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</si>
  <si>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</si>
  <si>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</si>
  <si>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</si>
  <si>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</si>
  <si>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</si>
  <si>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</si>
  <si>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</si>
  <si>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</si>
  <si>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</si>
  <si>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</si>
  <si>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</si>
  <si>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</si>
  <si>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</si>
  <si>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</si>
  <si>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</si>
  <si>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</si>
  <si>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</si>
  <si>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</si>
  <si>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</si>
  <si>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</si>
  <si>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</si>
  <si>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</si>
  <si>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</si>
  <si>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</si>
  <si>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</si>
  <si>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</si>
  <si>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</si>
  <si>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</si>
  <si>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</si>
  <si>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</si>
  <si>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</si>
  <si>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</si>
  <si>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</si>
  <si>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</si>
  <si>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</si>
  <si>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</si>
  <si>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</si>
  <si>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</si>
  <si>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</si>
  <si>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</si>
  <si>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</si>
  <si>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</si>
  <si>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</si>
  <si>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</si>
  <si>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</si>
  <si>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</si>
  <si>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</si>
  <si>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</si>
  <si>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</si>
  <si>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</si>
  <si>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</si>
  <si>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</si>
  <si>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</si>
  <si>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</si>
  <si>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</si>
  <si>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</si>
  <si>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</si>
  <si>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</si>
  <si>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</si>
  <si>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</si>
  <si>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</si>
  <si>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</si>
  <si>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</si>
  <si>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</si>
  <si>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</si>
  <si>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</si>
  <si>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</si>
  <si>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</si>
  <si>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</si>
  <si>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</si>
  <si>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</si>
  <si>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</si>
  <si>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</si>
  <si>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</si>
  <si>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</si>
  <si>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</si>
  <si>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</si>
  <si>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</si>
  <si>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</si>
  <si>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</si>
  <si>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</si>
  <si>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</si>
  <si>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</si>
  <si>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</si>
  <si>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</si>
  <si>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</si>
  <si>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</si>
  <si>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</si>
  <si>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</si>
  <si>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</si>
  <si>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</si>
  <si>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</si>
  <si>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</si>
  <si>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</si>
  <si>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</si>
  <si>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</si>
  <si>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</si>
  <si>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</si>
  <si>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</si>
  <si>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</si>
  <si>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</si>
  <si>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</si>
  <si>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</si>
  <si>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</si>
  <si>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</si>
  <si>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</si>
  <si>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</si>
  <si>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</si>
  <si>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</si>
  <si>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</si>
  <si>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</si>
  <si>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</si>
  <si>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</si>
  <si>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</si>
  <si>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</si>
  <si>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</si>
  <si>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</si>
  <si>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</si>
  <si>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</si>
  <si>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</si>
  <si>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</si>
  <si>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</si>
  <si>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</si>
  <si>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</si>
  <si>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</si>
  <si>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</si>
  <si>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</si>
  <si>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</si>
  <si>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</si>
  <si>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</si>
  <si>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</si>
  <si>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</si>
  <si>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</si>
  <si>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</si>
  <si>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</si>
  <si>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</si>
  <si>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</si>
  <si>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</si>
  <si>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</si>
  <si>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</si>
  <si>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</si>
  <si>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</si>
  <si>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</si>
  <si>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</si>
  <si>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</si>
  <si>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</si>
  <si>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</si>
  <si>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</si>
  <si>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</si>
  <si>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</si>
  <si>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</si>
  <si>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</si>
  <si>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</si>
  <si>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</si>
  <si>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</si>
  <si>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</si>
  <si>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</si>
  <si>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</si>
  <si>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</si>
  <si>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</si>
  <si>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</si>
  <si>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</si>
  <si>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</si>
  <si>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</si>
  <si>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</si>
  <si>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</si>
  <si>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</si>
  <si>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</si>
  <si>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</si>
  <si>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</si>
  <si>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</si>
  <si>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</si>
  <si>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</si>
  <si>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</si>
  <si>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</si>
  <si>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</si>
  <si>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</si>
  <si>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</si>
  <si>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</si>
  <si>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</si>
  <si>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</si>
  <si>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</si>
  <si>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</si>
  <si>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</si>
  <si>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</si>
  <si>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</si>
  <si>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</si>
  <si>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</si>
  <si>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</si>
  <si>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</si>
  <si>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</si>
  <si>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</si>
  <si>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</si>
  <si>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</si>
  <si>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</si>
  <si>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</si>
  <si>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</si>
  <si>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</si>
  <si>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</si>
  <si>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</si>
  <si>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</si>
  <si>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</si>
  <si>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</si>
  <si>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</si>
  <si>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</si>
  <si>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</si>
  <si>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</si>
  <si>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</si>
  <si>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</si>
  <si>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</si>
  <si>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</si>
  <si>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</si>
  <si>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</si>
  <si>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</si>
  <si>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</si>
  <si>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</si>
  <si>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</si>
  <si>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</si>
  <si>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</si>
  <si>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</si>
  <si>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</si>
  <si>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</si>
  <si>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</si>
  <si>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</si>
  <si>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</si>
  <si>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</si>
  <si>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</si>
  <si>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</si>
  <si>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</si>
  <si>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</si>
  <si>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</si>
  <si>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</si>
  <si>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</si>
  <si>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</si>
  <si>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</si>
  <si>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</si>
  <si>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</si>
  <si>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</si>
  <si>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</si>
  <si>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</si>
  <si>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</si>
  <si>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</si>
  <si>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</si>
  <si>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</si>
  <si>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</si>
  <si>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</si>
  <si>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</si>
  <si>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</si>
  <si>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</si>
  <si>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</si>
  <si>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</si>
  <si>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</si>
  <si>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</si>
  <si>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</si>
  <si>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</si>
  <si>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</si>
  <si>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</si>
  <si>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</si>
  <si>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</si>
  <si>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</si>
  <si>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</si>
  <si>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</si>
  <si>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</si>
  <si>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</si>
  <si>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</si>
  <si>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</si>
  <si>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</si>
  <si>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</si>
  <si>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</si>
  <si>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</si>
  <si>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</si>
  <si>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</si>
  <si>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</si>
  <si>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</si>
  <si>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</si>
  <si>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</si>
  <si>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</si>
  <si>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</si>
  <si>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</si>
  <si>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</si>
  <si>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</si>
  <si>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</si>
  <si>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</si>
  <si>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</si>
  <si>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</si>
  <si>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</si>
  <si>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</si>
  <si>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</si>
  <si>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</si>
  <si>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</si>
  <si>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</si>
  <si>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</si>
  <si>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</si>
  <si>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</si>
  <si>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</si>
  <si>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</si>
  <si>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</si>
  <si>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</si>
  <si>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</si>
  <si>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</si>
  <si>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</si>
  <si>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</si>
  <si>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</si>
  <si>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</si>
  <si>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</si>
  <si>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</si>
  <si>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</si>
  <si>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</si>
  <si>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</si>
  <si>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</si>
  <si>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</si>
  <si>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</si>
  <si>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</si>
  <si>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</si>
  <si>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</si>
  <si>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</si>
  <si>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</si>
  <si>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</si>
  <si>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</si>
  <si>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</si>
  <si>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</si>
  <si>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</si>
  <si>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</si>
  <si>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</si>
  <si>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</si>
  <si>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</si>
  <si>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</si>
  <si>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</si>
  <si>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</si>
  <si>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</si>
  <si>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</si>
  <si>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</si>
  <si>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</si>
  <si>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</si>
  <si>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</si>
  <si>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</si>
  <si>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</si>
  <si>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</si>
  <si>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</si>
  <si>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</si>
  <si>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</si>
  <si>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</si>
  <si>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</si>
  <si>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</si>
  <si>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</si>
  <si>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</si>
  <si>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</si>
  <si>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</si>
  <si>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</si>
  <si>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</si>
  <si>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</si>
  <si>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</si>
  <si>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</si>
  <si>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</si>
  <si>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</si>
  <si>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</si>
  <si>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</si>
  <si>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</si>
  <si>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</si>
  <si>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</si>
  <si>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</si>
  <si>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</si>
  <si>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</si>
  <si>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</si>
  <si>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</si>
  <si>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</si>
  <si>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</si>
  <si>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</si>
  <si>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</si>
  <si>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</si>
  <si>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</si>
  <si>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</si>
  <si>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</si>
  <si>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</si>
  <si>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</si>
  <si>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</si>
  <si>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</si>
  <si>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</si>
  <si>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</si>
  <si>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</si>
  <si>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</si>
  <si>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</si>
  <si>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</si>
  <si>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</si>
  <si>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</si>
  <si>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</si>
  <si>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</si>
  <si>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</si>
  <si>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</si>
  <si>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</si>
  <si>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</si>
  <si>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</si>
  <si>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</si>
  <si>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</si>
  <si>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</si>
  <si>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</si>
  <si>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</si>
  <si>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</si>
  <si>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</si>
  <si>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</si>
  <si>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</si>
  <si>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</si>
  <si>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</si>
  <si>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</si>
  <si>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</si>
  <si>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</si>
  <si>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</si>
  <si>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</si>
  <si>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</si>
  <si>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</si>
  <si>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</si>
  <si>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</si>
  <si>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</si>
  <si>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</si>
  <si>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</si>
  <si>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</si>
  <si>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</si>
  <si>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</si>
  <si>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</si>
  <si>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</si>
  <si>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</si>
  <si>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</si>
  <si>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</si>
  <si>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</si>
  <si>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</si>
  <si>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</si>
  <si>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</si>
  <si>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</si>
  <si>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</si>
  <si>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</si>
  <si>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</si>
  <si>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</si>
  <si>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</si>
  <si>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</si>
  <si>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</si>
  <si>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</si>
  <si>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</si>
  <si>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</si>
  <si>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</si>
  <si>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</si>
  <si>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</si>
  <si>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</si>
  <si>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</si>
  <si>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</si>
  <si>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</si>
  <si>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</si>
  <si>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</si>
  <si>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</si>
  <si>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</si>
  <si>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</si>
  <si>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</si>
  <si>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</si>
  <si>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</si>
  <si>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</si>
  <si>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</si>
  <si>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</si>
  <si>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</si>
  <si>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</si>
  <si>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</si>
  <si>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</si>
  <si>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</si>
  <si>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</si>
  <si>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</si>
  <si>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</si>
  <si>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</si>
  <si>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</si>
  <si>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</si>
  <si>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</si>
  <si>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</si>
  <si>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</si>
  <si>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</si>
  <si>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</si>
  <si>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</si>
  <si>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</si>
  <si>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</si>
  <si>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</si>
  <si>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</si>
  <si>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</si>
  <si>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</si>
  <si>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</si>
  <si>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</si>
  <si>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</si>
  <si>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</si>
  <si>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</si>
  <si>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</si>
  <si>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</si>
  <si>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</si>
  <si>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</si>
  <si>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</si>
  <si>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</si>
  <si>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</si>
  <si>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</si>
  <si>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</si>
  <si>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</si>
  <si>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</si>
  <si>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</si>
  <si>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</si>
  <si>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</si>
  <si>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</si>
  <si>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</si>
  <si>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</si>
  <si>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</si>
  <si>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</si>
  <si>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</si>
  <si>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</si>
  <si>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</si>
  <si>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</si>
  <si>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</si>
  <si>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</si>
  <si>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</si>
  <si>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</si>
  <si>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</si>
  <si>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</si>
  <si>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</si>
  <si>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</si>
  <si>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</si>
  <si>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</si>
  <si>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</si>
  <si>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</si>
  <si>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</si>
  <si>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</si>
  <si>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</si>
  <si>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</si>
  <si>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</si>
  <si>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</si>
  <si>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</si>
  <si>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</si>
  <si>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</si>
  <si>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</si>
  <si>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</si>
  <si>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</si>
  <si>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</si>
  <si>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</si>
  <si>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</si>
  <si>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</si>
  <si>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</si>
  <si>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</si>
  <si>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</si>
  <si>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</si>
  <si>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</si>
  <si>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</si>
  <si>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</si>
  <si>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</si>
  <si>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</si>
  <si>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</si>
  <si>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</si>
  <si>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</si>
  <si>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</si>
  <si>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</si>
  <si>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</si>
  <si>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</si>
  <si>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</si>
  <si>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</si>
  <si>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</si>
  <si>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</si>
  <si>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</si>
  <si>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</si>
  <si>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</si>
  <si>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</si>
  <si>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</si>
  <si>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</si>
  <si>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</si>
  <si>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</si>
  <si>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</si>
  <si>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</si>
  <si>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</si>
  <si>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</si>
  <si>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</si>
  <si>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</si>
  <si>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</si>
  <si>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</si>
  <si>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</si>
  <si>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</si>
  <si>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</si>
  <si>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</si>
  <si>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</si>
  <si>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</si>
  <si>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</si>
  <si>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</si>
  <si>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</si>
  <si>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</si>
  <si>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</si>
  <si>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</si>
  <si>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</si>
  <si>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</si>
  <si>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</si>
  <si>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</si>
  <si>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</si>
  <si>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</si>
  <si>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</si>
  <si>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</si>
  <si>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</si>
  <si>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</si>
  <si>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</si>
  <si>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</si>
  <si>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</si>
  <si>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</si>
  <si>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</si>
  <si>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</si>
  <si>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</si>
  <si>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</si>
  <si>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</si>
  <si>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</si>
  <si>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</si>
  <si>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</si>
  <si>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</si>
  <si>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</si>
  <si>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</si>
  <si>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</si>
  <si>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</si>
  <si>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</si>
  <si>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</si>
  <si>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</si>
  <si>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</si>
  <si>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</si>
  <si>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</si>
  <si>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</si>
  <si>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</si>
  <si>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</si>
  <si>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</si>
  <si>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</si>
  <si>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</si>
  <si>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</si>
  <si>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</si>
  <si>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</si>
  <si>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</si>
  <si>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</si>
  <si>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</si>
  <si>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</si>
  <si>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</si>
  <si>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</si>
  <si>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</si>
  <si>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</si>
  <si>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</si>
  <si>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</si>
  <si>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</si>
  <si>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</si>
  <si>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</si>
  <si>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</si>
  <si>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</si>
  <si>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</si>
  <si>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</si>
  <si>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</si>
  <si>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</si>
  <si>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</si>
  <si>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</si>
  <si>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</si>
  <si>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</si>
  <si>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</si>
  <si>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</si>
  <si>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</si>
  <si>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</si>
  <si>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</si>
  <si>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</si>
  <si>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</si>
  <si>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</si>
  <si>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</si>
  <si>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</si>
  <si>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</si>
  <si>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</si>
  <si>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</si>
  <si>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</si>
  <si>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</si>
  <si>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</si>
  <si>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</si>
  <si>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</si>
  <si>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</si>
  <si>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</si>
  <si>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</si>
  <si>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</si>
  <si>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</si>
  <si>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</si>
  <si>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</si>
  <si>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</si>
  <si>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</si>
  <si>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</si>
  <si>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</si>
  <si>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</si>
  <si>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</si>
  <si>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</si>
  <si>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</si>
  <si>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</si>
  <si>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</si>
  <si>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</si>
  <si>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</si>
  <si>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</si>
  <si>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</si>
  <si>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</si>
  <si>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</si>
  <si>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</si>
  <si>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</si>
  <si>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</si>
  <si>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</si>
  <si>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</si>
  <si>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</si>
  <si>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</si>
  <si>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</si>
  <si>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</si>
  <si>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</si>
  <si>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</si>
  <si>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</si>
  <si>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</si>
  <si>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</si>
  <si>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</si>
  <si>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</si>
  <si>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</si>
  <si>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</si>
  <si>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</si>
  <si>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</si>
  <si>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</si>
  <si>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</si>
  <si>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</si>
  <si>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</si>
  <si>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</si>
  <si>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</si>
  <si>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</si>
  <si>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</si>
  <si>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</si>
  <si>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</si>
  <si>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</si>
  <si>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</si>
  <si>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</si>
  <si>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</si>
  <si>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</si>
  <si>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</si>
  <si>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</si>
  <si>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</si>
  <si>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</si>
  <si>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</si>
  <si>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</si>
  <si>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</si>
  <si>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</si>
  <si>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</si>
  <si>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</si>
  <si>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</si>
  <si>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</si>
  <si>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</si>
  <si>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</si>
  <si>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</si>
  <si>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</si>
  <si>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</si>
  <si>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</si>
  <si>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</si>
  <si>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</si>
  <si>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</si>
  <si>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</si>
  <si>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</si>
  <si>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</si>
  <si>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</si>
  <si>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</si>
  <si>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</si>
  <si>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</si>
  <si>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</si>
  <si>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</si>
  <si>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</si>
  <si>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</si>
  <si>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</si>
  <si>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</si>
  <si>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</si>
  <si>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</si>
  <si>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</si>
  <si>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</si>
  <si>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</si>
  <si>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</si>
  <si>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</si>
  <si>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</si>
  <si>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</si>
  <si>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</si>
  <si>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</si>
  <si>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</si>
  <si>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</si>
  <si>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</si>
  <si>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</si>
  <si>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</si>
  <si>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</si>
  <si>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</si>
  <si>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</si>
  <si>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</si>
  <si>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</si>
  <si>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</si>
  <si>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</si>
  <si>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</si>
  <si>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</si>
  <si>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</si>
  <si>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</si>
  <si>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</si>
  <si>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</si>
  <si>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</si>
  <si>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</si>
  <si>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</si>
  <si>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</si>
  <si>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</si>
  <si>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</si>
  <si>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</si>
  <si>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</si>
  <si>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</si>
  <si>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</si>
  <si>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</si>
  <si>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</si>
  <si>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</si>
  <si>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</si>
  <si>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</si>
  <si>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</si>
  <si>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</si>
  <si>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</si>
  <si>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</si>
  <si>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</si>
  <si>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</si>
  <si>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</si>
  <si>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</si>
  <si>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</si>
  <si>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</si>
  <si>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</si>
  <si>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</si>
  <si>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</si>
  <si>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</si>
  <si>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</si>
  <si>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</si>
  <si>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</si>
  <si>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</si>
  <si>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</si>
  <si>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</si>
  <si>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</si>
  <si>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</si>
  <si>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</si>
  <si>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</si>
  <si>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</si>
  <si>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</si>
  <si>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</si>
  <si>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</si>
  <si>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</si>
  <si>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</si>
  <si>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</si>
  <si>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</si>
  <si>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</si>
  <si>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</si>
  <si>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</si>
  <si>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</si>
  <si>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</si>
  <si>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</si>
  <si>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</si>
  <si>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</si>
  <si>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</si>
  <si>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</si>
  <si>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</si>
  <si>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</si>
  <si>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</si>
  <si>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</si>
  <si>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</si>
  <si>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</si>
  <si>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</si>
  <si>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</si>
  <si>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</si>
  <si>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</si>
  <si>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</si>
  <si>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</si>
  <si>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</si>
  <si>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</si>
  <si>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</si>
  <si>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</si>
  <si>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</si>
  <si>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</si>
  <si>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</si>
  <si>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</si>
  <si>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</si>
  <si>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</si>
  <si>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</si>
  <si>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</si>
  <si>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</si>
  <si>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</si>
  <si>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</si>
  <si>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</si>
  <si>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</si>
  <si>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</si>
  <si>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</si>
  <si>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</si>
  <si>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</si>
  <si>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</si>
  <si>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</si>
  <si>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</si>
  <si>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</si>
  <si>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</si>
  <si>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</si>
  <si>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</si>
  <si>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</si>
  <si>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</si>
  <si>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</si>
  <si>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</si>
  <si>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</si>
  <si>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</si>
  <si>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</si>
  <si>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</si>
  <si>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</si>
  <si>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</si>
  <si>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</si>
  <si>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</si>
  <si>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</si>
  <si>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</si>
  <si>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</si>
  <si>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</si>
  <si>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</si>
  <si>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</si>
  <si>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</si>
  <si>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</si>
  <si>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</si>
  <si>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</si>
  <si>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</si>
  <si>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</si>
  <si>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</si>
  <si>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</si>
  <si>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</si>
  <si>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</si>
  <si>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</si>
  <si>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</si>
  <si>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</si>
  <si>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</si>
  <si>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</si>
  <si>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</si>
  <si>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</si>
  <si>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</si>
  <si>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</si>
  <si>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</si>
  <si>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</si>
  <si>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</si>
  <si>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</si>
  <si>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</si>
  <si>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</si>
  <si>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</si>
  <si>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</si>
  <si>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</si>
  <si>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</si>
  <si>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</si>
  <si>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</si>
  <si>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</si>
  <si>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</si>
  <si>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</si>
  <si>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</si>
  <si>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</si>
  <si>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</si>
  <si>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</si>
  <si>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</si>
  <si>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</si>
  <si>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</si>
  <si>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</si>
  <si>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</si>
  <si>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</si>
  <si>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</si>
  <si>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</si>
  <si>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</si>
  <si>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</si>
  <si>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</si>
  <si>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</si>
  <si>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</si>
  <si>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</si>
  <si>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</si>
  <si>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</si>
  <si>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</si>
  <si>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</si>
  <si>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</si>
  <si>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</si>
  <si>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</si>
  <si>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</si>
  <si>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</si>
  <si>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</si>
  <si>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</si>
  <si>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</si>
  <si>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</si>
  <si>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</si>
  <si>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</si>
  <si>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</si>
  <si>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</si>
  <si>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</si>
  <si>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</si>
  <si>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</si>
  <si>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</si>
  <si>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</si>
  <si>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</si>
  <si>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</si>
  <si>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</si>
  <si>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</si>
  <si>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</si>
  <si>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</si>
  <si>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</si>
  <si>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</si>
  <si>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</si>
  <si>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</si>
  <si>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</si>
  <si>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</si>
  <si>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</si>
  <si>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</si>
  <si>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</si>
  <si>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</si>
  <si>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</si>
  <si>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</si>
  <si>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</si>
  <si>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</si>
  <si>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</si>
  <si>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</si>
  <si>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</si>
  <si>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</si>
  <si>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</si>
  <si>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</si>
  <si>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</si>
  <si>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</si>
  <si>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</si>
  <si>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</si>
  <si>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</si>
  <si>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</si>
  <si>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</si>
  <si>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</si>
  <si>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</si>
  <si>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</si>
  <si>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</si>
  <si>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</si>
  <si>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</si>
  <si>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</si>
  <si>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</si>
  <si>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</si>
  <si>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</si>
  <si>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</si>
  <si>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</si>
  <si>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</si>
  <si>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</si>
  <si>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</si>
  <si>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</si>
  <si>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</si>
  <si>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</si>
  <si>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</si>
  <si>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</si>
  <si>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</si>
  <si>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</si>
  <si>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</si>
  <si>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</si>
  <si>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</si>
  <si>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</si>
  <si>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</si>
  <si>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</si>
  <si>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</si>
  <si>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</si>
  <si>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</si>
  <si>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</si>
  <si>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</si>
  <si>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</si>
  <si>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</si>
  <si>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</si>
  <si>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</si>
  <si>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</si>
  <si>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</si>
  <si>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</si>
  <si>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</si>
  <si>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</si>
  <si>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</si>
  <si>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</si>
  <si>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</si>
  <si>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</si>
  <si>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</si>
  <si>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</si>
  <si>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</si>
  <si>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</si>
  <si>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</si>
  <si>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</si>
  <si>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</si>
  <si>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</si>
  <si>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</si>
  <si>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</si>
  <si>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</si>
  <si>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</si>
  <si>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</si>
  <si>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</si>
  <si>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</si>
  <si>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</si>
  <si>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</si>
  <si>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</si>
  <si>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</si>
  <si>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</si>
  <si>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</si>
  <si>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</si>
  <si>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</si>
  <si>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</si>
  <si>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</si>
  <si>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</si>
  <si>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</si>
  <si>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</si>
  <si>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</si>
  <si>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</si>
  <si>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</si>
  <si>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</si>
  <si>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</si>
  <si>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</si>
  <si>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</si>
  <si>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</si>
  <si>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</si>
  <si>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</si>
  <si>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</si>
  <si>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</si>
  <si>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</si>
  <si>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</si>
  <si>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</si>
  <si>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</si>
  <si>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</si>
  <si>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</si>
  <si>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</si>
  <si>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</si>
  <si>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</si>
  <si>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</si>
  <si>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</si>
  <si>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</si>
  <si>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</si>
  <si>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</si>
  <si>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</si>
  <si>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</si>
  <si>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</si>
  <si>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</si>
  <si>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</si>
  <si>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</si>
  <si>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</si>
  <si>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</si>
  <si>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</si>
  <si>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</si>
  <si>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</si>
  <si>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</si>
  <si>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</si>
  <si>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</si>
  <si>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</si>
  <si>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</si>
  <si>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</si>
  <si>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</si>
  <si>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</si>
  <si>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</si>
  <si>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</si>
  <si>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</si>
  <si>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</si>
  <si>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</si>
  <si>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</si>
  <si>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</si>
  <si>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</si>
  <si>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</si>
  <si>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</si>
  <si>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</si>
  <si>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</si>
  <si>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</si>
  <si>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</si>
  <si>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</si>
  <si>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</si>
  <si>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</si>
  <si>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</si>
  <si>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</si>
  <si>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</si>
  <si>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</si>
  <si>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</si>
  <si>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</si>
  <si>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</si>
  <si>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</si>
  <si>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</si>
  <si>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</si>
  <si>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</si>
  <si>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</si>
  <si>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</si>
  <si>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</si>
  <si>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</si>
  <si>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</si>
  <si>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</si>
  <si>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</si>
  <si>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</si>
  <si>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</si>
  <si>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</si>
  <si>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</si>
  <si>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</si>
  <si>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</si>
  <si>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</si>
  <si>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</si>
  <si>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</si>
  <si>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</si>
  <si>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</si>
  <si>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</si>
  <si>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</si>
  <si>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</si>
  <si>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</si>
  <si>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</si>
  <si>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</si>
  <si>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</si>
  <si>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</si>
  <si>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</si>
  <si>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</si>
  <si>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</si>
  <si>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</si>
  <si>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</si>
  <si>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</si>
  <si>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</si>
  <si>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</si>
  <si>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</si>
  <si>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</si>
  <si>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</si>
  <si>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</si>
  <si>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</si>
  <si>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</si>
  <si>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</si>
  <si>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</si>
  <si>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</si>
  <si>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</si>
  <si>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</si>
  <si>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</si>
  <si>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</si>
  <si>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</si>
  <si>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</si>
  <si>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</si>
  <si>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</si>
  <si>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</si>
  <si>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</si>
  <si>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</si>
  <si>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</si>
  <si>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</si>
  <si>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</si>
  <si>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</si>
  <si>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</si>
  <si>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</si>
  <si>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</si>
  <si>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</si>
  <si>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</si>
  <si>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</si>
  <si>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</si>
  <si>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</si>
  <si>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</si>
  <si>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</si>
  <si>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</si>
  <si>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</si>
  <si>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</si>
  <si>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</si>
  <si>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</si>
  <si>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</si>
  <si>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</si>
  <si>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</si>
  <si>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</si>
  <si>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</si>
  <si>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</si>
  <si>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</si>
  <si>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</si>
  <si>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</si>
  <si>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</si>
  <si>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</si>
  <si>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</si>
  <si>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</si>
  <si>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</si>
  <si>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</si>
  <si>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</si>
  <si>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</si>
  <si>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</si>
  <si>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</si>
  <si>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</si>
  <si>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</si>
  <si>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</si>
  <si>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</si>
  <si>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</si>
  <si>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</si>
  <si>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</si>
  <si>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</si>
  <si>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</si>
  <si>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</si>
  <si>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</si>
  <si>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</si>
  <si>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</si>
  <si>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</si>
  <si>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</si>
  <si>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</si>
  <si>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</si>
  <si>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</si>
  <si>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</si>
  <si>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</si>
  <si>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</si>
  <si>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</si>
  <si>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</si>
  <si>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</si>
  <si>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</si>
  <si>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</si>
  <si>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</si>
  <si>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</si>
  <si>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</si>
  <si>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</si>
  <si>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</si>
  <si>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</si>
  <si>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</si>
  <si>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</si>
  <si>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</si>
  <si>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</si>
  <si>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</si>
  <si>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</si>
  <si>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</si>
  <si>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</si>
  <si>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</si>
  <si>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</si>
  <si>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</si>
  <si>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</si>
  <si>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</si>
  <si>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</si>
  <si>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</si>
  <si>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</si>
  <si>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</si>
  <si>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</si>
  <si>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</si>
  <si>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</si>
  <si>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</si>
  <si>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</si>
  <si>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</si>
  <si>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</si>
  <si>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</si>
  <si>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</si>
  <si>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</si>
  <si>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</si>
  <si>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</si>
  <si>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</si>
  <si>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</si>
  <si>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</si>
  <si>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</si>
  <si>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</si>
  <si>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</si>
  <si>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</si>
  <si>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</si>
  <si>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</si>
  <si>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</si>
  <si>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</si>
  <si>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</si>
  <si>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</si>
  <si>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</si>
  <si>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</si>
  <si>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</si>
  <si>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</si>
  <si>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</si>
  <si>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</si>
  <si>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</si>
  <si>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</si>
  <si>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</si>
  <si>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</si>
  <si>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</si>
  <si>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</si>
  <si>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</si>
  <si>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</si>
  <si>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</si>
  <si>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</si>
  <si>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</si>
  <si>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</si>
  <si>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</si>
  <si>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</si>
  <si>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</si>
  <si>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</si>
  <si>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</si>
  <si>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</si>
  <si>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</si>
  <si>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</si>
  <si>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</si>
  <si>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</si>
  <si>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</si>
  <si>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</si>
  <si>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</si>
  <si>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</si>
  <si>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</si>
  <si>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</si>
  <si>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</si>
  <si>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</si>
  <si>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</si>
  <si>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</si>
  <si>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</si>
  <si>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</si>
  <si>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</si>
  <si>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</si>
  <si>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</si>
  <si>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</si>
  <si>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</si>
  <si>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</si>
  <si>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</si>
  <si>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</si>
  <si>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</si>
  <si>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</si>
  <si>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</si>
  <si>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</si>
  <si>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</si>
  <si>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</si>
  <si>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</si>
  <si>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</si>
  <si>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</si>
  <si>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</si>
  <si>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</si>
  <si>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</si>
  <si>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</si>
  <si>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</si>
  <si>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</si>
  <si>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</si>
  <si>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</si>
  <si>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</si>
  <si>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</si>
  <si>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</si>
  <si>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</si>
  <si>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</si>
  <si>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</si>
  <si>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</si>
  <si>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</si>
  <si>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</si>
  <si>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</si>
  <si>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</si>
  <si>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</si>
  <si>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</si>
  <si>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</si>
  <si>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</si>
  <si>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</si>
  <si>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</si>
  <si>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</si>
  <si>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</si>
  <si>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</si>
  <si>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</si>
  <si>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</si>
  <si>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</si>
  <si>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</si>
  <si>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</si>
  <si>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</si>
  <si>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</si>
  <si>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</si>
  <si>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</si>
  <si>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</si>
  <si>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</si>
  <si>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</si>
  <si>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</si>
  <si>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</si>
  <si>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</si>
  <si>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</si>
  <si>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</si>
  <si>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</si>
  <si>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</si>
  <si>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</si>
  <si>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</si>
  <si>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</si>
  <si>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</si>
  <si>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</si>
  <si>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</si>
  <si>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</si>
  <si>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</si>
  <si>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</si>
  <si>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</si>
  <si>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</si>
  <si>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</si>
  <si>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</si>
  <si>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</si>
  <si>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</si>
  <si>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</si>
  <si>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</si>
  <si>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</si>
  <si>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</si>
  <si>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</si>
  <si>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</si>
  <si>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</si>
  <si>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</si>
  <si>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</si>
  <si>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</si>
  <si>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</si>
  <si>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</si>
  <si>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</si>
  <si>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</si>
  <si>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</si>
  <si>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</si>
  <si>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</si>
  <si>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</si>
  <si>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</si>
  <si>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</si>
  <si>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</si>
  <si>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</si>
  <si>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</si>
  <si>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</si>
  <si>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</si>
  <si>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</si>
  <si>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</si>
  <si>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</si>
  <si>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</si>
  <si>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</si>
  <si>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</si>
  <si>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</si>
  <si>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</si>
  <si>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</si>
  <si>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</si>
  <si>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</si>
  <si>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</si>
  <si>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</si>
  <si>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</si>
  <si>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</si>
  <si>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</si>
  <si>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</si>
  <si>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</si>
  <si>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</si>
  <si>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</si>
  <si>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</si>
  <si>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</si>
  <si>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</si>
  <si>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</si>
  <si>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</si>
  <si>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</si>
  <si>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</si>
  <si>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</si>
  <si>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</si>
  <si>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</si>
  <si>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</si>
  <si>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</si>
  <si>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</si>
  <si>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</si>
  <si>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</si>
  <si>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</si>
  <si>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</si>
  <si>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</si>
  <si>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</si>
  <si>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</si>
  <si>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</si>
  <si>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</si>
  <si>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</si>
  <si>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</si>
  <si>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</si>
  <si>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</si>
  <si>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</si>
  <si>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</si>
  <si>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</si>
  <si>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</si>
  <si>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</si>
  <si>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</si>
  <si>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</si>
  <si>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</si>
  <si>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</si>
  <si>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</si>
  <si>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</si>
  <si>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</si>
  <si>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</si>
  <si>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</si>
  <si>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</si>
  <si>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</si>
  <si>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</si>
  <si>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</si>
  <si>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</si>
  <si>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</si>
  <si>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</si>
  <si>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</si>
  <si>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</si>
  <si>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</si>
  <si>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</si>
  <si>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</si>
  <si>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</si>
  <si>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</si>
  <si>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</si>
  <si>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</si>
  <si>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</si>
  <si>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</si>
  <si>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</si>
  <si>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</si>
  <si>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</si>
  <si>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</si>
  <si>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</si>
  <si>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</si>
  <si>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</si>
  <si>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</si>
  <si>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</si>
  <si>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</si>
  <si>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</si>
  <si>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</si>
  <si>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</si>
  <si>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</si>
  <si>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</si>
  <si>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</si>
  <si>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</si>
  <si>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</si>
  <si>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</si>
  <si>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</si>
  <si>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</si>
  <si>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</si>
  <si>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</si>
  <si>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</si>
  <si>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</si>
  <si>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</si>
  <si>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</si>
  <si>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</si>
  <si>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</si>
  <si>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</si>
  <si>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</si>
  <si>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</si>
  <si>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</si>
  <si>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</si>
  <si>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</si>
  <si>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</si>
  <si>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</si>
  <si>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</si>
  <si>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</si>
  <si>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</si>
  <si>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</si>
  <si>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</si>
  <si>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</si>
  <si>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</si>
  <si>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</si>
  <si>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</si>
  <si>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</si>
  <si>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</si>
  <si>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</si>
  <si>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</si>
  <si>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</si>
  <si>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</si>
  <si>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</si>
  <si>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</si>
  <si>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</si>
  <si>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</si>
  <si>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</si>
  <si>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</si>
  <si>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</si>
  <si>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</si>
  <si>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</si>
  <si>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</si>
  <si>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</si>
  <si>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</si>
  <si>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</si>
  <si>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</si>
  <si>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</si>
  <si>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</si>
  <si>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</si>
  <si>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</si>
  <si>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</si>
  <si>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</si>
  <si>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</si>
  <si>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</si>
  <si>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</si>
  <si>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</si>
  <si>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</si>
  <si>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</si>
  <si>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</si>
  <si>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</si>
  <si>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</si>
  <si>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</si>
  <si>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</si>
  <si>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</si>
  <si>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</si>
  <si>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</si>
  <si>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</si>
  <si>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</si>
  <si>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</si>
  <si>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</si>
  <si>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</si>
  <si>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</si>
  <si>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</si>
  <si>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</si>
  <si>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</si>
  <si>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</si>
  <si>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</si>
  <si>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</si>
  <si>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</si>
  <si>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</si>
  <si>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</si>
  <si>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</si>
  <si>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</si>
  <si>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</si>
  <si>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</si>
  <si>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</si>
  <si>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</si>
  <si>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</si>
  <si>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</si>
  <si>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</si>
  <si>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</si>
  <si>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</si>
  <si>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</si>
  <si>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</si>
  <si>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</si>
  <si>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</si>
  <si>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</si>
  <si>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</si>
  <si>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</si>
  <si>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</si>
  <si>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</si>
  <si>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</si>
  <si>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</si>
  <si>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</si>
  <si>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</si>
  <si>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</si>
  <si>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</si>
  <si>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</si>
  <si>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</si>
  <si>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</si>
  <si>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</si>
  <si>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</si>
  <si>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</si>
  <si>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</si>
  <si>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</si>
  <si>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</si>
  <si>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</si>
  <si>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</si>
  <si>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</si>
  <si>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</si>
  <si>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</si>
  <si>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</si>
  <si>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</si>
  <si>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</si>
  <si>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</si>
  <si>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</si>
  <si>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</si>
  <si>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</si>
  <si>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</si>
  <si>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</si>
  <si>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</si>
  <si>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</si>
  <si>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</si>
  <si>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</si>
  <si>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</si>
  <si>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</si>
  <si>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</si>
  <si>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</si>
  <si>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</si>
  <si>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</si>
  <si>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</si>
  <si>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</si>
  <si>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</si>
  <si>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</si>
  <si>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</si>
  <si>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</si>
  <si>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</si>
  <si>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</si>
  <si>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</si>
  <si>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</si>
  <si>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</si>
  <si>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</si>
  <si>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</si>
  <si>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</si>
  <si>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</si>
  <si>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</si>
  <si>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</si>
  <si>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</si>
  <si>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</si>
  <si>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</si>
  <si>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</si>
  <si>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</si>
  <si>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</si>
  <si>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</si>
  <si>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</si>
  <si>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</si>
  <si>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</si>
  <si>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</si>
  <si>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</si>
  <si>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</si>
  <si>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</si>
  <si>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</si>
  <si>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</si>
  <si>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</si>
  <si>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</si>
  <si>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</si>
  <si>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</si>
  <si>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</si>
  <si>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</si>
  <si>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</si>
  <si>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</si>
  <si>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</si>
  <si>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</si>
  <si>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</si>
  <si>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</si>
  <si>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</si>
  <si>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</si>
  <si>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</si>
  <si>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</si>
  <si>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</si>
  <si>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</si>
  <si>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</si>
  <si>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</si>
  <si>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</si>
  <si>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</si>
  <si>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</si>
  <si>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</si>
  <si>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</si>
  <si>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</si>
  <si>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</si>
  <si>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</si>
  <si>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</si>
  <si>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</si>
  <si>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</si>
  <si>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</si>
  <si>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</si>
  <si>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</si>
  <si>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</si>
  <si>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</si>
  <si>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</si>
  <si>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</si>
  <si>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</si>
  <si>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</si>
  <si>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</si>
  <si>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</si>
  <si>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</si>
  <si>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</si>
  <si>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</si>
  <si>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</si>
  <si>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</si>
  <si>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</si>
  <si>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</si>
  <si>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</si>
  <si>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</si>
  <si>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</si>
  <si>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</si>
  <si>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</si>
  <si>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</si>
  <si>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</si>
  <si>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</si>
  <si>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</si>
  <si>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</si>
  <si>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</si>
  <si>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</si>
  <si>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</si>
  <si>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</si>
  <si>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</si>
  <si>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</si>
  <si>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</si>
  <si>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</si>
  <si>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</si>
  <si>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</si>
  <si>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</si>
  <si>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</si>
  <si>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</si>
  <si>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</si>
  <si>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</si>
  <si>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</si>
  <si>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</si>
  <si>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</si>
  <si>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</si>
  <si>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</si>
  <si>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</si>
  <si>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</si>
  <si>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</si>
  <si>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</si>
  <si>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</si>
  <si>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</si>
  <si>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</si>
  <si>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</si>
  <si>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</si>
  <si>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</si>
  <si>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</si>
  <si>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</si>
  <si>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</si>
  <si>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</si>
  <si>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</si>
  <si>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</si>
  <si>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</si>
  <si>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</si>
  <si>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</si>
  <si>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</si>
  <si>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</si>
  <si>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</si>
  <si>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</si>
  <si>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</si>
  <si>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</si>
  <si>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</si>
  <si>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</si>
  <si>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</si>
  <si>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</si>
  <si>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</si>
  <si>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</si>
  <si>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</si>
  <si>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</si>
  <si>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</si>
  <si>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</si>
  <si>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</si>
  <si>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</si>
  <si>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</si>
  <si>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</si>
  <si>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</si>
  <si>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</si>
  <si>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</si>
  <si>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</si>
  <si>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</si>
  <si>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</si>
  <si>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</si>
  <si>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</si>
  <si>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</si>
  <si>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</si>
  <si>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</si>
  <si>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</si>
  <si>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</si>
  <si>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</si>
  <si>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</si>
  <si>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</si>
  <si>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</si>
  <si>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</si>
  <si>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</si>
  <si>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</si>
  <si>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</si>
  <si>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</si>
  <si>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</si>
  <si>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</si>
  <si>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</si>
  <si>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</si>
  <si>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</si>
  <si>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</si>
  <si>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</si>
  <si>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</si>
  <si>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</si>
  <si>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</si>
  <si>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</si>
  <si>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</si>
  <si>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</si>
  <si>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</si>
  <si>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</si>
  <si>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</si>
  <si>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</si>
  <si>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</si>
  <si>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</si>
  <si>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</si>
  <si>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</si>
  <si>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</si>
  <si>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</si>
  <si>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</si>
  <si>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</si>
  <si>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</si>
  <si>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</si>
  <si>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</si>
  <si>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</si>
  <si>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</si>
  <si>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</si>
  <si>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</si>
  <si>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</si>
  <si>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</si>
  <si>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</si>
  <si>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</si>
  <si>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</si>
  <si>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</si>
  <si>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</si>
  <si>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</si>
  <si>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</si>
  <si>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</si>
  <si>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</si>
  <si>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</si>
  <si>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</si>
  <si>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</si>
  <si>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</si>
  <si>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</si>
  <si>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</si>
  <si>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</si>
  <si>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</si>
  <si>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</si>
  <si>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</si>
  <si>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</si>
  <si>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</si>
  <si>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</si>
  <si>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</si>
  <si>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</si>
  <si>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</si>
  <si>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</si>
  <si>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</si>
  <si>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</si>
  <si>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</si>
  <si>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</si>
  <si>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</si>
  <si>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</si>
  <si>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</si>
  <si>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</si>
  <si>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</si>
  <si>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</si>
  <si>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</si>
  <si>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</si>
  <si>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</si>
  <si>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</si>
  <si>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</si>
  <si>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</si>
  <si>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</si>
  <si>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</si>
  <si>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</si>
  <si>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</si>
  <si>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</si>
  <si>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</si>
  <si>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</si>
  <si>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</si>
  <si>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</si>
  <si>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</si>
  <si>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</si>
  <si>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</si>
  <si>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</si>
  <si>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</si>
  <si>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</si>
  <si>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</si>
  <si>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</si>
  <si>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</si>
  <si>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</si>
  <si>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</si>
  <si>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</si>
  <si>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</si>
  <si>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</si>
  <si>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</si>
  <si>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</si>
  <si>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</si>
  <si>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</si>
  <si>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</si>
  <si>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</si>
  <si>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</si>
  <si>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</si>
  <si>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</si>
  <si>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</si>
  <si>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</si>
  <si>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</si>
  <si>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</si>
  <si>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</si>
  <si>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</si>
  <si>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</si>
  <si>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</si>
  <si>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</si>
  <si>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</si>
  <si>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</si>
  <si>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</si>
  <si>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</si>
  <si>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</si>
  <si>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</si>
  <si>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</si>
  <si>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</si>
  <si>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</si>
  <si>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</si>
  <si>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</si>
  <si>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</si>
  <si>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</si>
  <si>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</si>
  <si>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</si>
  <si>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</si>
  <si>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</si>
  <si>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</si>
  <si>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</si>
  <si>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</si>
  <si>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</si>
  <si>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</si>
  <si>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</si>
  <si>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</si>
  <si>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</si>
  <si>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</si>
  <si>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</si>
  <si>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</si>
  <si>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</si>
  <si>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</si>
  <si>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</si>
  <si>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</si>
  <si>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</si>
  <si>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</si>
  <si>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</si>
  <si>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</si>
  <si>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</si>
  <si>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</si>
  <si>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</si>
  <si>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</si>
  <si>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</si>
  <si>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</si>
  <si>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</si>
  <si>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</si>
  <si>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</si>
  <si>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</si>
  <si>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</si>
  <si>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</si>
  <si>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</si>
  <si>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</si>
  <si>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</si>
  <si>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</si>
  <si>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</si>
  <si>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</si>
  <si>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</si>
  <si>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</si>
  <si>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</si>
  <si>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</si>
  <si>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</si>
  <si>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</si>
  <si>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</si>
  <si>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</si>
  <si>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</si>
  <si>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</si>
  <si>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</si>
  <si>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</si>
  <si>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</si>
  <si>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</si>
  <si>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</si>
  <si>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</si>
  <si>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</si>
  <si>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</si>
  <si>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</si>
  <si>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</si>
  <si>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</si>
  <si>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</si>
  <si>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</si>
  <si>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</si>
  <si>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</si>
  <si>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</si>
  <si>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</si>
  <si>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</si>
  <si>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</si>
  <si>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</si>
  <si>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</si>
  <si>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</si>
  <si>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</si>
  <si>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</si>
  <si>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</si>
  <si>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</si>
  <si>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</si>
  <si>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</si>
  <si>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</si>
  <si>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</si>
  <si>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</si>
  <si>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</si>
  <si>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</si>
  <si>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</si>
  <si>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</si>
  <si>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</si>
  <si>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</si>
  <si>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</si>
  <si>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</si>
  <si>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</si>
  <si>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</si>
  <si>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</si>
  <si>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</si>
  <si>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</si>
  <si>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</si>
  <si>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</si>
  <si>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</si>
  <si>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</si>
  <si>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</si>
  <si>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</si>
  <si>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</si>
  <si>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</si>
  <si>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</si>
  <si>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</si>
  <si>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</si>
  <si>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</si>
  <si>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</si>
  <si>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</si>
  <si>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</si>
  <si>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</si>
  <si>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</si>
  <si>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</si>
  <si>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</si>
  <si>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</si>
  <si>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</si>
  <si>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</si>
  <si>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</si>
  <si>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</si>
  <si>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</si>
  <si>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</si>
  <si>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</si>
  <si>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</si>
  <si>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</si>
  <si>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</si>
  <si>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</si>
  <si>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</si>
  <si>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</si>
  <si>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</si>
  <si>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</si>
  <si>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</si>
  <si>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</si>
  <si>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</si>
  <si>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</si>
  <si>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</si>
  <si>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</si>
  <si>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</si>
  <si>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</si>
  <si>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</si>
  <si>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</si>
  <si>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</si>
  <si>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</si>
  <si>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</si>
  <si>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</si>
  <si>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</si>
  <si>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</si>
  <si>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</si>
  <si>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</si>
  <si>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</si>
  <si>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</si>
  <si>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</si>
  <si>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</si>
  <si>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</si>
  <si>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</si>
  <si>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</si>
  <si>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</si>
  <si>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</si>
  <si>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</si>
  <si>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</si>
  <si>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</si>
  <si>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</si>
  <si>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</si>
  <si>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</si>
  <si>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</si>
  <si>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</si>
  <si>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</si>
  <si>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</si>
  <si>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</si>
  <si>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</si>
  <si>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</si>
  <si>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</si>
  <si>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</si>
  <si>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</si>
  <si>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</si>
  <si>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</si>
  <si>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</si>
  <si>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</si>
  <si>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</si>
  <si>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</si>
  <si>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</si>
  <si>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</si>
  <si>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</si>
  <si>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</si>
  <si>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</si>
  <si>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</si>
  <si>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</si>
  <si>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</si>
  <si>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</si>
  <si>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</si>
  <si>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</si>
  <si>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</si>
  <si>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</si>
  <si>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</si>
  <si>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</si>
  <si>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</si>
  <si>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</si>
  <si>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</si>
  <si>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</si>
  <si>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</si>
  <si>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</si>
  <si>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</si>
  <si>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</si>
  <si>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</si>
  <si>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</si>
  <si>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</si>
  <si>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</si>
  <si>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</si>
  <si>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</si>
  <si>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</si>
  <si>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</si>
  <si>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</si>
  <si>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</si>
  <si>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</si>
  <si>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</si>
  <si>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</si>
  <si>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</si>
  <si>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</si>
  <si>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</si>
  <si>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</si>
  <si>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</si>
  <si>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</si>
  <si>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</si>
  <si>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</si>
  <si>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</si>
  <si>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</si>
  <si>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</si>
  <si>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</si>
  <si>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</si>
  <si>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</si>
  <si>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</si>
  <si>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</si>
  <si>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</si>
  <si>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</si>
  <si>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</si>
  <si>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</si>
  <si>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</si>
  <si>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</si>
  <si>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</si>
  <si>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</si>
  <si>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</si>
  <si>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</si>
  <si>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</si>
  <si>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</si>
  <si>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</si>
  <si>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</si>
  <si>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</si>
  <si>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</si>
  <si>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</si>
  <si>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</si>
  <si>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</si>
  <si>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</si>
  <si>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</si>
  <si>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</si>
  <si>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</si>
  <si>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</si>
  <si>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</si>
  <si>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</si>
  <si>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</si>
  <si>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</si>
  <si>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</si>
  <si>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</si>
  <si>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</si>
  <si>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</si>
  <si>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</si>
  <si>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</si>
  <si>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</si>
  <si>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</si>
  <si>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</si>
  <si>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</si>
  <si>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</si>
  <si>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</si>
  <si>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</si>
  <si>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</si>
  <si>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</si>
  <si>
    <t>2021-17-17001332020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</si>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</sst>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92" zoomScale="115" zoomScaleNormal="115"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2734</v>
      </c>
      <c r="D15" s="35"/>
      <c r="E15" s="35"/>
      <c r="F15" s="5"/>
      <c r="G15" s="32" t="s">
        <v>1168</v>
      </c>
      <c r="H15" s="103" t="s">
        <v>64</v>
      </c>
      <c r="I15" s="32" t="s">
        <v>2624</v>
      </c>
      <c r="J15" s="108"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180"/>
      <c r="I20" s="142" t="s">
        <v>64</v>
      </c>
      <c r="J20" s="143" t="s">
        <v>377</v>
      </c>
      <c r="K20" s="144">
        <v>2263457346</v>
      </c>
      <c r="L20" s="145">
        <v>44194</v>
      </c>
      <c r="M20" s="145">
        <v>44515</v>
      </c>
      <c r="N20" s="128">
        <f>+(M20-L20)/30</f>
        <v>10.7</v>
      </c>
      <c r="O20" s="131"/>
      <c r="U20" s="127"/>
      <c r="V20" s="105">
        <f ca="1">NOW()</f>
        <v>44194.042276273147</v>
      </c>
      <c r="W20" s="105">
        <f ca="1">NOW()</f>
        <v>44194.042276273147</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COMITE PRIVADO DE ASISTENCIA A LA NIÑEZ PAN</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2735</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2681</v>
      </c>
      <c r="E48" s="138">
        <v>39084</v>
      </c>
      <c r="F48" s="138">
        <v>39233</v>
      </c>
      <c r="G48" s="153">
        <f>IF(AND(E48&lt;&gt;"",F48&lt;&gt;""),((F48-E48)/30),"")</f>
        <v>4.9666666666666668</v>
      </c>
      <c r="H48" s="115" t="s">
        <v>2696</v>
      </c>
      <c r="I48" s="111" t="s">
        <v>36</v>
      </c>
      <c r="J48" s="114" t="s">
        <v>38</v>
      </c>
      <c r="K48" s="116">
        <v>65295786</v>
      </c>
      <c r="L48" s="112" t="s">
        <v>1148</v>
      </c>
      <c r="M48" s="113">
        <v>1</v>
      </c>
      <c r="N48" s="117" t="s">
        <v>27</v>
      </c>
      <c r="O48" s="117" t="s">
        <v>1148</v>
      </c>
      <c r="P48" s="78"/>
    </row>
    <row r="49" spans="1:16" s="6" customFormat="1" ht="24.75" customHeight="1" x14ac:dyDescent="0.25">
      <c r="A49" s="136">
        <v>2</v>
      </c>
      <c r="B49" s="115" t="s">
        <v>2665</v>
      </c>
      <c r="C49" s="117" t="s">
        <v>31</v>
      </c>
      <c r="D49" s="114" t="s">
        <v>2682</v>
      </c>
      <c r="E49" s="138">
        <v>39234</v>
      </c>
      <c r="F49" s="138">
        <v>39447</v>
      </c>
      <c r="G49" s="153">
        <f t="shared" ref="G49:G50" si="2">IF(AND(E49&lt;&gt;"",F49&lt;&gt;""),((F49-E49)/30),"")</f>
        <v>7.1</v>
      </c>
      <c r="H49" s="115" t="s">
        <v>2696</v>
      </c>
      <c r="I49" s="114" t="s">
        <v>36</v>
      </c>
      <c r="J49" s="114" t="s">
        <v>38</v>
      </c>
      <c r="K49" s="116">
        <v>88632782</v>
      </c>
      <c r="L49" s="117" t="s">
        <v>1148</v>
      </c>
      <c r="M49" s="113">
        <v>1</v>
      </c>
      <c r="N49" s="117" t="s">
        <v>2710</v>
      </c>
      <c r="O49" s="117" t="s">
        <v>1148</v>
      </c>
      <c r="P49" s="78"/>
    </row>
    <row r="50" spans="1:16" s="6" customFormat="1" ht="24.75" customHeight="1" x14ac:dyDescent="0.25">
      <c r="A50" s="136">
        <v>3</v>
      </c>
      <c r="B50" s="115" t="s">
        <v>2665</v>
      </c>
      <c r="C50" s="117" t="s">
        <v>31</v>
      </c>
      <c r="D50" s="114" t="s">
        <v>2683</v>
      </c>
      <c r="E50" s="138">
        <v>39462</v>
      </c>
      <c r="F50" s="138">
        <v>39813</v>
      </c>
      <c r="G50" s="153">
        <f t="shared" si="2"/>
        <v>11.7</v>
      </c>
      <c r="H50" s="115" t="s">
        <v>2697</v>
      </c>
      <c r="I50" s="114" t="s">
        <v>36</v>
      </c>
      <c r="J50" s="114" t="s">
        <v>38</v>
      </c>
      <c r="K50" s="116">
        <v>175434237</v>
      </c>
      <c r="L50" s="117" t="s">
        <v>1148</v>
      </c>
      <c r="M50" s="113">
        <v>1</v>
      </c>
      <c r="N50" s="117" t="s">
        <v>2710</v>
      </c>
      <c r="O50" s="117" t="s">
        <v>1148</v>
      </c>
      <c r="P50" s="78"/>
    </row>
    <row r="51" spans="1:16" s="6" customFormat="1" ht="24.75" customHeight="1" outlineLevel="1" x14ac:dyDescent="0.25">
      <c r="A51" s="136">
        <v>4</v>
      </c>
      <c r="B51" s="115" t="s">
        <v>2665</v>
      </c>
      <c r="C51" s="117" t="s">
        <v>31</v>
      </c>
      <c r="D51" s="114" t="s">
        <v>2684</v>
      </c>
      <c r="E51" s="138">
        <v>39846</v>
      </c>
      <c r="F51" s="138">
        <v>40178</v>
      </c>
      <c r="G51" s="153">
        <f t="shared" ref="G51:G107" si="3">IF(AND(E51&lt;&gt;"",F51&lt;&gt;""),((F51-E51)/30),"")</f>
        <v>11.066666666666666</v>
      </c>
      <c r="H51" s="115" t="s">
        <v>2698</v>
      </c>
      <c r="I51" s="114" t="s">
        <v>36</v>
      </c>
      <c r="J51" s="114" t="s">
        <v>101</v>
      </c>
      <c r="K51" s="116">
        <v>21821400</v>
      </c>
      <c r="L51" s="117" t="s">
        <v>1148</v>
      </c>
      <c r="M51" s="113">
        <v>1</v>
      </c>
      <c r="N51" s="117" t="s">
        <v>2710</v>
      </c>
      <c r="O51" s="117" t="s">
        <v>1148</v>
      </c>
      <c r="P51" s="78"/>
    </row>
    <row r="52" spans="1:16" s="7" customFormat="1" ht="24.75" customHeight="1" outlineLevel="1" x14ac:dyDescent="0.25">
      <c r="A52" s="137">
        <v>5</v>
      </c>
      <c r="B52" s="115" t="s">
        <v>2665</v>
      </c>
      <c r="C52" s="117" t="s">
        <v>31</v>
      </c>
      <c r="D52" s="114" t="s">
        <v>2685</v>
      </c>
      <c r="E52" s="138">
        <v>40199</v>
      </c>
      <c r="F52" s="138">
        <v>40543</v>
      </c>
      <c r="G52" s="153">
        <f t="shared" si="3"/>
        <v>11.466666666666667</v>
      </c>
      <c r="H52" s="115" t="s">
        <v>2699</v>
      </c>
      <c r="I52" s="114" t="s">
        <v>36</v>
      </c>
      <c r="J52" s="114" t="s">
        <v>38</v>
      </c>
      <c r="K52" s="116">
        <v>68036600</v>
      </c>
      <c r="L52" s="117" t="s">
        <v>1148</v>
      </c>
      <c r="M52" s="113">
        <v>1</v>
      </c>
      <c r="N52" s="117" t="s">
        <v>2710</v>
      </c>
      <c r="O52" s="117" t="s">
        <v>1148</v>
      </c>
      <c r="P52" s="79"/>
    </row>
    <row r="53" spans="1:16" s="7" customFormat="1" ht="24.75" customHeight="1" outlineLevel="1" x14ac:dyDescent="0.25">
      <c r="A53" s="137">
        <v>6</v>
      </c>
      <c r="B53" s="115" t="s">
        <v>2665</v>
      </c>
      <c r="C53" s="117" t="s">
        <v>31</v>
      </c>
      <c r="D53" s="114" t="s">
        <v>2686</v>
      </c>
      <c r="E53" s="138">
        <v>40563</v>
      </c>
      <c r="F53" s="138">
        <v>40908</v>
      </c>
      <c r="G53" s="153">
        <f t="shared" si="3"/>
        <v>11.5</v>
      </c>
      <c r="H53" s="115" t="s">
        <v>2700</v>
      </c>
      <c r="I53" s="114" t="s">
        <v>36</v>
      </c>
      <c r="J53" s="114" t="s">
        <v>38</v>
      </c>
      <c r="K53" s="116">
        <v>220684044</v>
      </c>
      <c r="L53" s="117" t="s">
        <v>1148</v>
      </c>
      <c r="M53" s="113">
        <v>1</v>
      </c>
      <c r="N53" s="117" t="s">
        <v>2710</v>
      </c>
      <c r="O53" s="117" t="s">
        <v>1148</v>
      </c>
      <c r="P53" s="79"/>
    </row>
    <row r="54" spans="1:16" s="7" customFormat="1" ht="24.75" customHeight="1" outlineLevel="1" x14ac:dyDescent="0.25">
      <c r="A54" s="137">
        <v>7</v>
      </c>
      <c r="B54" s="115" t="s">
        <v>2665</v>
      </c>
      <c r="C54" s="117" t="s">
        <v>31</v>
      </c>
      <c r="D54" s="114" t="s">
        <v>2687</v>
      </c>
      <c r="E54" s="138">
        <v>40940</v>
      </c>
      <c r="F54" s="138">
        <v>41274</v>
      </c>
      <c r="G54" s="153">
        <f t="shared" si="3"/>
        <v>11.133333333333333</v>
      </c>
      <c r="H54" s="115" t="s">
        <v>2701</v>
      </c>
      <c r="I54" s="114" t="s">
        <v>36</v>
      </c>
      <c r="J54" s="114" t="s">
        <v>38</v>
      </c>
      <c r="K54" s="116">
        <v>64965000</v>
      </c>
      <c r="L54" s="117" t="s">
        <v>1148</v>
      </c>
      <c r="M54" s="113">
        <v>1</v>
      </c>
      <c r="N54" s="117" t="s">
        <v>2710</v>
      </c>
      <c r="O54" s="117" t="s">
        <v>1148</v>
      </c>
      <c r="P54" s="79"/>
    </row>
    <row r="55" spans="1:16" s="7" customFormat="1" ht="24.75" customHeight="1" outlineLevel="1" x14ac:dyDescent="0.25">
      <c r="A55" s="137">
        <v>8</v>
      </c>
      <c r="B55" s="115" t="s">
        <v>2665</v>
      </c>
      <c r="C55" s="117" t="s">
        <v>31</v>
      </c>
      <c r="D55" s="114" t="s">
        <v>2688</v>
      </c>
      <c r="E55" s="138">
        <v>41305</v>
      </c>
      <c r="F55" s="138">
        <v>41639</v>
      </c>
      <c r="G55" s="153">
        <f t="shared" si="3"/>
        <v>11.133333333333333</v>
      </c>
      <c r="H55" s="115" t="s">
        <v>2702</v>
      </c>
      <c r="I55" s="114" t="s">
        <v>36</v>
      </c>
      <c r="J55" s="114" t="s">
        <v>98</v>
      </c>
      <c r="K55" s="116">
        <v>155407756</v>
      </c>
      <c r="L55" s="117" t="s">
        <v>1148</v>
      </c>
      <c r="M55" s="113">
        <v>1</v>
      </c>
      <c r="N55" s="117" t="s">
        <v>2710</v>
      </c>
      <c r="O55" s="117" t="s">
        <v>1148</v>
      </c>
      <c r="P55" s="79"/>
    </row>
    <row r="56" spans="1:16" s="7" customFormat="1" ht="24.75" customHeight="1" outlineLevel="1" x14ac:dyDescent="0.25">
      <c r="A56" s="137">
        <v>9</v>
      </c>
      <c r="B56" s="115" t="s">
        <v>2665</v>
      </c>
      <c r="C56" s="117" t="s">
        <v>31</v>
      </c>
      <c r="D56" s="114" t="s">
        <v>2689</v>
      </c>
      <c r="E56" s="138">
        <v>41659</v>
      </c>
      <c r="F56" s="138">
        <v>42034</v>
      </c>
      <c r="G56" s="153">
        <f t="shared" si="3"/>
        <v>12.5</v>
      </c>
      <c r="H56" s="115" t="s">
        <v>2703</v>
      </c>
      <c r="I56" s="114" t="s">
        <v>36</v>
      </c>
      <c r="J56" s="114" t="s">
        <v>38</v>
      </c>
      <c r="K56" s="116">
        <v>315647877</v>
      </c>
      <c r="L56" s="117" t="s">
        <v>1148</v>
      </c>
      <c r="M56" s="113">
        <v>1</v>
      </c>
      <c r="N56" s="117" t="s">
        <v>2710</v>
      </c>
      <c r="O56" s="117" t="s">
        <v>1148</v>
      </c>
      <c r="P56" s="79"/>
    </row>
    <row r="57" spans="1:16" s="7" customFormat="1" ht="24.75" customHeight="1" outlineLevel="1" x14ac:dyDescent="0.25">
      <c r="A57" s="137">
        <v>10</v>
      </c>
      <c r="B57" s="115" t="s">
        <v>2665</v>
      </c>
      <c r="C57" s="117" t="s">
        <v>31</v>
      </c>
      <c r="D57" s="114" t="s">
        <v>2695</v>
      </c>
      <c r="E57" s="138">
        <v>42037</v>
      </c>
      <c r="F57" s="138">
        <v>42369</v>
      </c>
      <c r="G57" s="153">
        <f t="shared" si="3"/>
        <v>11.066666666666666</v>
      </c>
      <c r="H57" s="115" t="s">
        <v>2704</v>
      </c>
      <c r="I57" s="114" t="s">
        <v>36</v>
      </c>
      <c r="J57" s="114" t="s">
        <v>38</v>
      </c>
      <c r="K57" s="116">
        <v>276241944</v>
      </c>
      <c r="L57" s="117" t="s">
        <v>1148</v>
      </c>
      <c r="M57" s="113">
        <v>1</v>
      </c>
      <c r="N57" s="117" t="s">
        <v>2710</v>
      </c>
      <c r="O57" s="117" t="s">
        <v>1148</v>
      </c>
      <c r="P57" s="79"/>
    </row>
    <row r="58" spans="1:16" s="7" customFormat="1" ht="24.75" customHeight="1" outlineLevel="1" x14ac:dyDescent="0.25">
      <c r="A58" s="137">
        <v>11</v>
      </c>
      <c r="B58" s="115" t="s">
        <v>2679</v>
      </c>
      <c r="C58" s="117" t="s">
        <v>31</v>
      </c>
      <c r="D58" s="114" t="s">
        <v>2691</v>
      </c>
      <c r="E58" s="138">
        <v>42390</v>
      </c>
      <c r="F58" s="138">
        <v>42735</v>
      </c>
      <c r="G58" s="153">
        <f t="shared" si="3"/>
        <v>11.5</v>
      </c>
      <c r="H58" s="115" t="s">
        <v>2705</v>
      </c>
      <c r="I58" s="114" t="s">
        <v>36</v>
      </c>
      <c r="J58" s="114" t="s">
        <v>38</v>
      </c>
      <c r="K58" s="116">
        <v>1146657081</v>
      </c>
      <c r="L58" s="117" t="s">
        <v>1148</v>
      </c>
      <c r="M58" s="113">
        <v>1</v>
      </c>
      <c r="N58" s="117" t="s">
        <v>2710</v>
      </c>
      <c r="O58" s="117" t="s">
        <v>1148</v>
      </c>
      <c r="P58" s="79"/>
    </row>
    <row r="59" spans="1:16" s="7" customFormat="1" ht="24.75" customHeight="1" outlineLevel="1" x14ac:dyDescent="0.25">
      <c r="A59" s="137">
        <v>12</v>
      </c>
      <c r="B59" s="115" t="s">
        <v>2680</v>
      </c>
      <c r="C59" s="117" t="s">
        <v>31</v>
      </c>
      <c r="D59" s="114" t="s">
        <v>2692</v>
      </c>
      <c r="E59" s="138">
        <v>42745</v>
      </c>
      <c r="F59" s="138">
        <v>43039</v>
      </c>
      <c r="G59" s="153">
        <f t="shared" si="3"/>
        <v>9.8000000000000007</v>
      </c>
      <c r="H59" s="115" t="s">
        <v>2706</v>
      </c>
      <c r="I59" s="114" t="s">
        <v>36</v>
      </c>
      <c r="J59" s="114" t="s">
        <v>38</v>
      </c>
      <c r="K59" s="116">
        <v>1455643389</v>
      </c>
      <c r="L59" s="117" t="s">
        <v>1148</v>
      </c>
      <c r="M59" s="113">
        <v>1</v>
      </c>
      <c r="N59" s="117" t="s">
        <v>2710</v>
      </c>
      <c r="O59" s="117" t="s">
        <v>1148</v>
      </c>
      <c r="P59" s="79"/>
    </row>
    <row r="60" spans="1:16" s="7" customFormat="1" ht="24.75" customHeight="1" outlineLevel="1" x14ac:dyDescent="0.25">
      <c r="A60" s="137">
        <v>13</v>
      </c>
      <c r="B60" s="115" t="s">
        <v>2665</v>
      </c>
      <c r="C60" s="117" t="s">
        <v>31</v>
      </c>
      <c r="D60" s="114" t="s">
        <v>2693</v>
      </c>
      <c r="E60" s="138">
        <v>43040</v>
      </c>
      <c r="F60" s="138">
        <v>43404</v>
      </c>
      <c r="G60" s="153">
        <f t="shared" si="3"/>
        <v>12.133333333333333</v>
      </c>
      <c r="H60" s="115" t="s">
        <v>2707</v>
      </c>
      <c r="I60" s="114" t="s">
        <v>36</v>
      </c>
      <c r="J60" s="114" t="s">
        <v>38</v>
      </c>
      <c r="K60" s="116">
        <v>851960165</v>
      </c>
      <c r="L60" s="117" t="s">
        <v>1148</v>
      </c>
      <c r="M60" s="113">
        <v>1</v>
      </c>
      <c r="N60" s="117" t="s">
        <v>2710</v>
      </c>
      <c r="O60" s="117" t="s">
        <v>26</v>
      </c>
      <c r="P60" s="79"/>
    </row>
    <row r="61" spans="1:16" s="7" customFormat="1" ht="24.75" customHeight="1" outlineLevel="1" x14ac:dyDescent="0.25">
      <c r="A61" s="137">
        <v>14</v>
      </c>
      <c r="B61" s="115" t="s">
        <v>2665</v>
      </c>
      <c r="C61" s="117" t="s">
        <v>31</v>
      </c>
      <c r="D61" s="114" t="s">
        <v>2690</v>
      </c>
      <c r="E61" s="138">
        <v>43405</v>
      </c>
      <c r="F61" s="138">
        <v>43442</v>
      </c>
      <c r="G61" s="153">
        <f t="shared" si="3"/>
        <v>1.2333333333333334</v>
      </c>
      <c r="H61" s="115" t="s">
        <v>2708</v>
      </c>
      <c r="I61" s="114" t="s">
        <v>36</v>
      </c>
      <c r="J61" s="114" t="s">
        <v>101</v>
      </c>
      <c r="K61" s="116">
        <v>30855459</v>
      </c>
      <c r="L61" s="117" t="s">
        <v>1148</v>
      </c>
      <c r="M61" s="113">
        <v>1</v>
      </c>
      <c r="N61" s="117" t="s">
        <v>27</v>
      </c>
      <c r="O61" s="117" t="s">
        <v>1148</v>
      </c>
      <c r="P61" s="79"/>
    </row>
    <row r="62" spans="1:16" s="7" customFormat="1" ht="24.75" customHeight="1" outlineLevel="1" x14ac:dyDescent="0.25">
      <c r="A62" s="137">
        <v>15</v>
      </c>
      <c r="B62" s="115" t="s">
        <v>2665</v>
      </c>
      <c r="C62" s="117" t="s">
        <v>31</v>
      </c>
      <c r="D62" s="114" t="s">
        <v>2694</v>
      </c>
      <c r="E62" s="138">
        <v>43484</v>
      </c>
      <c r="F62" s="138">
        <v>43830</v>
      </c>
      <c r="G62" s="153">
        <f t="shared" si="3"/>
        <v>11.533333333333333</v>
      </c>
      <c r="H62" s="115" t="s">
        <v>2709</v>
      </c>
      <c r="I62" s="114" t="s">
        <v>36</v>
      </c>
      <c r="J62" s="114" t="s">
        <v>122</v>
      </c>
      <c r="K62" s="116">
        <v>764510333</v>
      </c>
      <c r="L62" s="117" t="s">
        <v>1148</v>
      </c>
      <c r="M62" s="113">
        <v>1</v>
      </c>
      <c r="N62" s="117" t="s">
        <v>27</v>
      </c>
      <c r="O62" s="117" t="s">
        <v>1148</v>
      </c>
      <c r="P62" s="79"/>
    </row>
    <row r="63" spans="1:16" s="7" customFormat="1" ht="24.75" customHeight="1" outlineLevel="1" x14ac:dyDescent="0.25">
      <c r="A63" s="137">
        <v>16</v>
      </c>
      <c r="B63" s="115" t="s">
        <v>2665</v>
      </c>
      <c r="C63" s="117" t="s">
        <v>31</v>
      </c>
      <c r="D63" s="114" t="s">
        <v>2718</v>
      </c>
      <c r="E63" s="138">
        <v>31413</v>
      </c>
      <c r="F63" s="138">
        <v>31564</v>
      </c>
      <c r="G63" s="153">
        <f t="shared" si="3"/>
        <v>5.0333333333333332</v>
      </c>
      <c r="H63" s="115" t="s">
        <v>2726</v>
      </c>
      <c r="I63" s="114" t="s">
        <v>36</v>
      </c>
      <c r="J63" s="170" t="s">
        <v>38</v>
      </c>
      <c r="K63" s="116">
        <v>4542023</v>
      </c>
      <c r="L63" s="117" t="s">
        <v>1148</v>
      </c>
      <c r="M63" s="113">
        <v>1</v>
      </c>
      <c r="N63" s="117" t="s">
        <v>27</v>
      </c>
      <c r="O63" s="117" t="s">
        <v>1148</v>
      </c>
      <c r="P63" s="79"/>
    </row>
    <row r="64" spans="1:16" s="7" customFormat="1" ht="24.75" customHeight="1" outlineLevel="1" x14ac:dyDescent="0.25">
      <c r="A64" s="137">
        <v>17</v>
      </c>
      <c r="B64" s="115" t="s">
        <v>2665</v>
      </c>
      <c r="C64" s="117" t="s">
        <v>31</v>
      </c>
      <c r="D64" s="114" t="s">
        <v>2719</v>
      </c>
      <c r="E64" s="138">
        <v>32905</v>
      </c>
      <c r="F64" s="138">
        <v>33270</v>
      </c>
      <c r="G64" s="153">
        <f t="shared" si="3"/>
        <v>12.166666666666666</v>
      </c>
      <c r="H64" s="115" t="s">
        <v>2727</v>
      </c>
      <c r="I64" s="114" t="s">
        <v>36</v>
      </c>
      <c r="J64" s="170" t="s">
        <v>38</v>
      </c>
      <c r="K64" s="116">
        <v>27976703</v>
      </c>
      <c r="L64" s="117" t="s">
        <v>1148</v>
      </c>
      <c r="M64" s="113">
        <v>1</v>
      </c>
      <c r="N64" s="117" t="s">
        <v>27</v>
      </c>
      <c r="O64" s="117" t="s">
        <v>1148</v>
      </c>
      <c r="P64" s="79"/>
    </row>
    <row r="65" spans="1:16" s="7" customFormat="1" ht="24.75" customHeight="1" outlineLevel="1" x14ac:dyDescent="0.25">
      <c r="A65" s="137">
        <v>18</v>
      </c>
      <c r="B65" s="115" t="s">
        <v>2665</v>
      </c>
      <c r="C65" s="117" t="s">
        <v>31</v>
      </c>
      <c r="D65" s="114" t="s">
        <v>2720</v>
      </c>
      <c r="E65" s="138">
        <v>33280</v>
      </c>
      <c r="F65" s="138">
        <v>33592</v>
      </c>
      <c r="G65" s="153">
        <f t="shared" si="3"/>
        <v>10.4</v>
      </c>
      <c r="H65" s="115" t="s">
        <v>2726</v>
      </c>
      <c r="I65" s="114" t="s">
        <v>36</v>
      </c>
      <c r="J65" s="170" t="s">
        <v>38</v>
      </c>
      <c r="K65" s="116">
        <v>23089995</v>
      </c>
      <c r="L65" s="117" t="s">
        <v>1148</v>
      </c>
      <c r="M65" s="113">
        <v>1</v>
      </c>
      <c r="N65" s="117" t="s">
        <v>27</v>
      </c>
      <c r="O65" s="117" t="s">
        <v>1148</v>
      </c>
      <c r="P65" s="79"/>
    </row>
    <row r="66" spans="1:16" s="7" customFormat="1" ht="24.75" customHeight="1" outlineLevel="1" x14ac:dyDescent="0.25">
      <c r="A66" s="137">
        <v>19</v>
      </c>
      <c r="B66" s="115" t="s">
        <v>2665</v>
      </c>
      <c r="C66" s="117" t="s">
        <v>31</v>
      </c>
      <c r="D66" s="114" t="s">
        <v>2721</v>
      </c>
      <c r="E66" s="138">
        <v>33604</v>
      </c>
      <c r="F66" s="138">
        <v>33968</v>
      </c>
      <c r="G66" s="153">
        <f t="shared" si="3"/>
        <v>12.133333333333333</v>
      </c>
      <c r="H66" s="115" t="s">
        <v>2728</v>
      </c>
      <c r="I66" s="114" t="s">
        <v>36</v>
      </c>
      <c r="J66" s="170" t="s">
        <v>38</v>
      </c>
      <c r="K66" s="116">
        <v>29748000</v>
      </c>
      <c r="L66" s="117" t="s">
        <v>1148</v>
      </c>
      <c r="M66" s="113">
        <v>1</v>
      </c>
      <c r="N66" s="117" t="s">
        <v>27</v>
      </c>
      <c r="O66" s="117" t="s">
        <v>1148</v>
      </c>
      <c r="P66" s="79"/>
    </row>
    <row r="67" spans="1:16" s="7" customFormat="1" ht="24.75" customHeight="1" outlineLevel="1" x14ac:dyDescent="0.25">
      <c r="A67" s="137">
        <v>20</v>
      </c>
      <c r="B67" s="115" t="s">
        <v>2665</v>
      </c>
      <c r="C67" s="117" t="s">
        <v>31</v>
      </c>
      <c r="D67" s="114" t="s">
        <v>2722</v>
      </c>
      <c r="E67" s="138">
        <v>33970</v>
      </c>
      <c r="F67" s="138">
        <v>34333</v>
      </c>
      <c r="G67" s="153">
        <f t="shared" si="3"/>
        <v>12.1</v>
      </c>
      <c r="H67" s="115" t="s">
        <v>2727</v>
      </c>
      <c r="I67" s="114" t="s">
        <v>36</v>
      </c>
      <c r="J67" s="170" t="s">
        <v>38</v>
      </c>
      <c r="K67" s="116">
        <v>32047802</v>
      </c>
      <c r="L67" s="117" t="s">
        <v>1148</v>
      </c>
      <c r="M67" s="113">
        <v>1</v>
      </c>
      <c r="N67" s="117" t="s">
        <v>27</v>
      </c>
      <c r="O67" s="117" t="s">
        <v>1148</v>
      </c>
      <c r="P67" s="79"/>
    </row>
    <row r="68" spans="1:16" s="7" customFormat="1" ht="24.75" customHeight="1" outlineLevel="1" x14ac:dyDescent="0.25">
      <c r="A68" s="137">
        <v>21</v>
      </c>
      <c r="B68" s="115" t="s">
        <v>2665</v>
      </c>
      <c r="C68" s="117" t="s">
        <v>31</v>
      </c>
      <c r="D68" s="114" t="s">
        <v>2723</v>
      </c>
      <c r="E68" s="138">
        <v>34337</v>
      </c>
      <c r="F68" s="138">
        <v>34698</v>
      </c>
      <c r="G68" s="153">
        <f t="shared" si="3"/>
        <v>12.033333333333333</v>
      </c>
      <c r="H68" s="115" t="s">
        <v>2729</v>
      </c>
      <c r="I68" s="114" t="s">
        <v>36</v>
      </c>
      <c r="J68" s="170" t="s">
        <v>101</v>
      </c>
      <c r="K68" s="116">
        <v>7200000</v>
      </c>
      <c r="L68" s="117" t="s">
        <v>1148</v>
      </c>
      <c r="M68" s="113">
        <v>1</v>
      </c>
      <c r="N68" s="117" t="s">
        <v>27</v>
      </c>
      <c r="O68" s="117" t="s">
        <v>1148</v>
      </c>
      <c r="P68" s="79"/>
    </row>
    <row r="69" spans="1:16" s="7" customFormat="1" ht="24.75" customHeight="1" outlineLevel="1" x14ac:dyDescent="0.25">
      <c r="A69" s="137">
        <v>22</v>
      </c>
      <c r="B69" s="115" t="s">
        <v>2665</v>
      </c>
      <c r="C69" s="117" t="s">
        <v>31</v>
      </c>
      <c r="D69" s="114" t="s">
        <v>2724</v>
      </c>
      <c r="E69" s="138">
        <v>34731</v>
      </c>
      <c r="F69" s="138">
        <v>35064</v>
      </c>
      <c r="G69" s="153">
        <f t="shared" si="3"/>
        <v>11.1</v>
      </c>
      <c r="H69" s="115" t="s">
        <v>2729</v>
      </c>
      <c r="I69" s="114" t="s">
        <v>36</v>
      </c>
      <c r="J69" s="170" t="s">
        <v>101</v>
      </c>
      <c r="K69" s="116">
        <v>7854000</v>
      </c>
      <c r="L69" s="117" t="s">
        <v>1148</v>
      </c>
      <c r="M69" s="113">
        <v>1</v>
      </c>
      <c r="N69" s="117" t="s">
        <v>27</v>
      </c>
      <c r="O69" s="117" t="s">
        <v>1148</v>
      </c>
      <c r="P69" s="79"/>
    </row>
    <row r="70" spans="1:16" s="7" customFormat="1" ht="24.75" customHeight="1" outlineLevel="1" x14ac:dyDescent="0.25">
      <c r="A70" s="137">
        <v>23</v>
      </c>
      <c r="B70" s="115" t="s">
        <v>2665</v>
      </c>
      <c r="C70" s="117" t="s">
        <v>31</v>
      </c>
      <c r="D70" s="114" t="s">
        <v>2725</v>
      </c>
      <c r="E70" s="138">
        <v>35096</v>
      </c>
      <c r="F70" s="138">
        <v>35411</v>
      </c>
      <c r="G70" s="153">
        <f t="shared" si="3"/>
        <v>10.5</v>
      </c>
      <c r="H70" s="115" t="s">
        <v>2730</v>
      </c>
      <c r="I70" s="114" t="s">
        <v>36</v>
      </c>
      <c r="J70" s="170" t="s">
        <v>101</v>
      </c>
      <c r="K70" s="116">
        <v>91267720</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117"/>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117"/>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117"/>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117"/>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117"/>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117"/>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117"/>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117"/>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117"/>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117"/>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117"/>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7"/>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38">
        <v>43877</v>
      </c>
      <c r="F114" s="138">
        <v>44196</v>
      </c>
      <c r="G114" s="153">
        <f>IF(AND(E114&lt;&gt;"",F114&lt;&gt;""),((F114-E114)/30),"")</f>
        <v>10.633333333333333</v>
      </c>
      <c r="H114" s="115" t="s">
        <v>2713</v>
      </c>
      <c r="I114" s="114" t="s">
        <v>36</v>
      </c>
      <c r="J114" s="114" t="s">
        <v>99</v>
      </c>
      <c r="K114" s="68">
        <v>3389783653</v>
      </c>
      <c r="L114" s="100">
        <f>+IF(AND(K114&gt;0,O114="Ejecución"),(K114/877802)*Tabla28[[#This Row],[% participación]],IF(AND(K114&gt;0,O114&lt;&gt;"Ejecución"),"-",""))</f>
        <v>3861.672282587645</v>
      </c>
      <c r="M114" s="117" t="s">
        <v>1148</v>
      </c>
      <c r="N114" s="166">
        <v>1</v>
      </c>
      <c r="O114" s="155" t="s">
        <v>1150</v>
      </c>
      <c r="P114" s="78"/>
    </row>
    <row r="115" spans="1:16" s="6" customFormat="1" ht="24.75" customHeight="1" x14ac:dyDescent="0.25">
      <c r="A115" s="136">
        <v>2</v>
      </c>
      <c r="B115" s="154" t="s">
        <v>2665</v>
      </c>
      <c r="C115" s="156" t="s">
        <v>31</v>
      </c>
      <c r="D115" s="114" t="s">
        <v>2731</v>
      </c>
      <c r="E115" s="138">
        <v>44166</v>
      </c>
      <c r="F115" s="138">
        <v>44347</v>
      </c>
      <c r="G115" s="153">
        <f t="shared" ref="G115:G116" si="4">IF(AND(E115&lt;&gt;"",F115&lt;&gt;""),((F115-E115)/30),"")</f>
        <v>6.0333333333333332</v>
      </c>
      <c r="H115" s="115" t="s">
        <v>2714</v>
      </c>
      <c r="I115" s="114" t="s">
        <v>36</v>
      </c>
      <c r="J115" s="114" t="s">
        <v>38</v>
      </c>
      <c r="K115" s="68">
        <v>434226400</v>
      </c>
      <c r="L115" s="100">
        <f>+IF(AND(K115&gt;0,O115="Ejecución"),(K115/877802)*Tabla28[[#This Row],[% participación]],IF(AND(K115&gt;0,O115&lt;&gt;"Ejecución"),"-",""))</f>
        <v>494.67465328171954</v>
      </c>
      <c r="M115" s="65" t="s">
        <v>1148</v>
      </c>
      <c r="N115" s="166">
        <v>1</v>
      </c>
      <c r="O115" s="155" t="s">
        <v>1150</v>
      </c>
      <c r="P115" s="78"/>
    </row>
    <row r="116" spans="1:16" s="6" customFormat="1" ht="24.75" customHeight="1" x14ac:dyDescent="0.25">
      <c r="A116" s="136">
        <v>3</v>
      </c>
      <c r="B116" s="154" t="s">
        <v>2665</v>
      </c>
      <c r="C116" s="156" t="s">
        <v>31</v>
      </c>
      <c r="D116" s="114" t="s">
        <v>2732</v>
      </c>
      <c r="E116" s="138">
        <v>44166</v>
      </c>
      <c r="F116" s="138">
        <v>44347</v>
      </c>
      <c r="G116" s="153">
        <f t="shared" si="4"/>
        <v>6.0333333333333332</v>
      </c>
      <c r="H116" s="115" t="s">
        <v>2733</v>
      </c>
      <c r="I116" s="114" t="s">
        <v>36</v>
      </c>
      <c r="J116" s="114" t="s">
        <v>38</v>
      </c>
      <c r="K116" s="68">
        <v>5205961600</v>
      </c>
      <c r="L116" s="100">
        <f>+IF(AND(K116&gt;0,O116="Ejecución"),(K116/877802)*Tabla28[[#This Row],[% participación]],IF(AND(K116&gt;0,O116&lt;&gt;"Ejecución"),"-",""))</f>
        <v>5930.6786724113181</v>
      </c>
      <c r="M116" s="65" t="s">
        <v>1148</v>
      </c>
      <c r="N116" s="166">
        <v>1</v>
      </c>
      <c r="O116" s="155" t="s">
        <v>1150</v>
      </c>
      <c r="P116" s="78"/>
    </row>
    <row r="117" spans="1:16" s="6" customFormat="1" ht="24.75" customHeight="1" outlineLevel="1" x14ac:dyDescent="0.25">
      <c r="A117" s="136">
        <v>4</v>
      </c>
      <c r="B117" s="154" t="s">
        <v>2665</v>
      </c>
      <c r="C117" s="156" t="s">
        <v>31</v>
      </c>
      <c r="D117" s="114" t="s">
        <v>2712</v>
      </c>
      <c r="E117" s="138">
        <v>44167</v>
      </c>
      <c r="F117" s="138">
        <v>44773</v>
      </c>
      <c r="G117" s="153">
        <f t="shared" ref="G117:G159" si="5">IF(AND(E117&lt;&gt;"",F117&lt;&gt;""),((F117-E117)/30),"")</f>
        <v>20.2</v>
      </c>
      <c r="H117" s="115" t="s">
        <v>2715</v>
      </c>
      <c r="I117" s="114" t="s">
        <v>36</v>
      </c>
      <c r="J117" s="114" t="s">
        <v>122</v>
      </c>
      <c r="K117" s="68">
        <v>3574217727</v>
      </c>
      <c r="L117" s="100">
        <f>+IF(AND(K117&gt;0,O117="Ejecución"),(K117/877802)*Tabla28[[#This Row],[% participación]],IF(AND(K117&gt;0,O117&lt;&gt;"Ejecución"),"-",""))</f>
        <v>4071.78125249202</v>
      </c>
      <c r="M117" s="65" t="s">
        <v>1148</v>
      </c>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0.02</v>
      </c>
      <c r="G179" s="158">
        <f>IF(F179&gt;0,SUM(E179+F179),"")</f>
        <v>0.04</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90538293.840000004</v>
      </c>
      <c r="F185" s="92"/>
      <c r="G185" s="93"/>
      <c r="H185" s="88"/>
      <c r="I185" s="90" t="s">
        <v>2627</v>
      </c>
      <c r="J185" s="159">
        <f>+SUM(M179:M183)</f>
        <v>0.02</v>
      </c>
      <c r="K185" s="196" t="s">
        <v>2628</v>
      </c>
      <c r="L185" s="196"/>
      <c r="M185" s="94">
        <f>+J185*(SUM(K20:K35))</f>
        <v>45269146.920000002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2717</v>
      </c>
      <c r="J211" s="27" t="s">
        <v>2622</v>
      </c>
      <c r="K211" s="141" t="s">
        <v>2716</v>
      </c>
      <c r="L211" s="21"/>
      <c r="M211" s="21"/>
      <c r="N211" s="21"/>
      <c r="O211" s="8"/>
    </row>
    <row r="212" spans="1:15" x14ac:dyDescent="0.25">
      <c r="A212" s="9"/>
      <c r="B212" s="27" t="s">
        <v>2619</v>
      </c>
      <c r="C212" s="140" t="s">
        <v>2676</v>
      </c>
      <c r="D212" s="21"/>
      <c r="G212" s="27" t="s">
        <v>2621</v>
      </c>
      <c r="H212" s="141" t="s">
        <v>2677</v>
      </c>
      <c r="J212" s="27" t="s">
        <v>2623</v>
      </c>
      <c r="K212" s="140"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2020-12-29T06:02:06Z</cp:lastPrinted>
  <dcterms:created xsi:type="dcterms:W3CDTF">2020-10-14T21:57:42Z</dcterms:created>
  <dcterms:modified xsi:type="dcterms:W3CDTF">2020-12-29T06:02:57Z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