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ersonal\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<sst xmlns="http://schemas.openxmlformats.org/spreadsheetml/2006/main" count="3089" uniqueCount="2700">
  <si>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</si>
  <si>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</si>
  <si>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</si>
  <si>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</si>
  <si>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</si>
  <si>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</si>
  <si>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</si>
  <si>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</si>
  <si>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</si>
  <si>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</si>
  <si>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</si>
  <si>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</si>
  <si>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</si>
  <si>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</si>
  <si>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</si>
  <si>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</si>
  <si>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</si>
  <si>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</si>
  <si>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</si>
  <si>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</si>
  <si>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</si>
  <si>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</si>
  <si>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</si>
  <si>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</si>
  <si>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</si>
  <si>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</si>
  <si>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</si>
  <si>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</si>
  <si>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</si>
  <si>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</si>
  <si>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</si>
  <si>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</si>
  <si>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</si>
  <si>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</si>
  <si>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</si>
  <si>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</si>
  <si>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</si>
  <si>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</si>
  <si>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</si>
  <si>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</si>
  <si>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</si>
  <si>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</si>
  <si>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</si>
  <si>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</si>
  <si>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</si>
  <si>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</si>
  <si>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</si>
  <si>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</si>
  <si>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</si>
  <si>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</si>
  <si>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</si>
  <si>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</si>
  <si>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</si>
  <si>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</si>
  <si>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</si>
  <si>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</si>
  <si>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</si>
  <si>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</si>
  <si>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</si>
  <si>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</si>
  <si>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</si>
  <si>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</si>
  <si>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</si>
  <si>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</si>
  <si>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</si>
  <si>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</si>
  <si>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</si>
  <si>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</si>
  <si>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</si>
  <si>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</si>
  <si>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</si>
  <si>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</si>
  <si>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</si>
  <si>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</si>
  <si>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</si>
  <si>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</si>
  <si>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</si>
  <si>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</si>
  <si>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</si>
  <si>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</si>
  <si>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</si>
  <si>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</si>
  <si>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</si>
  <si>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</si>
  <si>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</si>
  <si>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</si>
  <si>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</si>
  <si>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</si>
  <si>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</si>
  <si>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</si>
  <si>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</si>
  <si>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</si>
  <si>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</si>
  <si>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</si>
  <si>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</si>
  <si>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</si>
  <si>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</si>
  <si>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</si>
  <si>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</si>
  <si>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</si>
  <si>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</si>
  <si>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</si>
  <si>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</si>
  <si>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</si>
  <si>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</si>
  <si>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</si>
  <si>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</si>
  <si>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</si>
  <si>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</si>
  <si>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</si>
  <si>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</si>
  <si>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</si>
  <si>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</si>
  <si>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</si>
  <si>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</si>
  <si>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</si>
  <si>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</si>
  <si>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</si>
  <si>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</si>
  <si>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</si>
  <si>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</si>
  <si>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</si>
  <si>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</si>
  <si>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</si>
  <si>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</si>
  <si>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</si>
  <si>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</si>
  <si>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</si>
  <si>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</si>
  <si>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</si>
  <si>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</si>
  <si>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</si>
  <si>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</si>
  <si>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</si>
  <si>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</si>
  <si>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</si>
  <si>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</si>
  <si>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</si>
  <si>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</si>
  <si>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</si>
  <si>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</si>
  <si>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</si>
  <si>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</si>
  <si>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</si>
  <si>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</si>
  <si>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</si>
  <si>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</si>
  <si>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</si>
  <si>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</si>
  <si>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</si>
  <si>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</si>
  <si>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</si>
  <si>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</si>
  <si>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</si>
  <si>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</si>
  <si>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</si>
  <si>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</si>
  <si>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</si>
  <si>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</si>
  <si>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</si>
  <si>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</si>
  <si>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</si>
  <si>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</si>
  <si>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</si>
  <si>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</si>
  <si>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</si>
  <si>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</si>
  <si>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</si>
  <si>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</si>
  <si>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</si>
  <si>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</si>
  <si>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</si>
  <si>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</si>
  <si>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</si>
  <si>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</si>
  <si>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</si>
  <si>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</si>
  <si>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</si>
  <si>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</si>
  <si>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</si>
  <si>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</si>
  <si>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</si>
  <si>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</si>
  <si>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</si>
  <si>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</si>
  <si>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</si>
  <si>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</si>
  <si>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</si>
  <si>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</si>
  <si>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</si>
  <si>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</si>
  <si>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</si>
  <si>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</si>
  <si>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</si>
  <si>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</si>
  <si>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</si>
  <si>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</si>
  <si>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</si>
  <si>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</si>
  <si>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</si>
  <si>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</si>
  <si>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</si>
  <si>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</si>
  <si>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</si>
  <si>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</si>
  <si>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</si>
  <si>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</si>
  <si>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</si>
  <si>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</si>
  <si>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</si>
  <si>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</si>
  <si>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</si>
  <si>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</si>
  <si>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</si>
  <si>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</si>
  <si>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</si>
  <si>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</si>
  <si>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</si>
  <si>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</si>
  <si>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</si>
  <si>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</si>
  <si>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</si>
  <si>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</si>
  <si>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</si>
  <si>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</si>
  <si>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</si>
  <si>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</si>
  <si>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</si>
  <si>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</si>
  <si>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</si>
  <si>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</si>
  <si>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</si>
  <si>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</si>
  <si>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</si>
  <si>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</si>
  <si>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</si>
  <si>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</si>
  <si>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</si>
  <si>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</si>
  <si>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</si>
  <si>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</si>
  <si>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</si>
  <si>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</si>
  <si>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</si>
  <si>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</si>
  <si>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</si>
  <si>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</si>
  <si>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</si>
  <si>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</si>
  <si>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</si>
  <si>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</si>
  <si>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</si>
  <si>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</si>
  <si>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</si>
  <si>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</si>
  <si>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</si>
  <si>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</si>
  <si>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</si>
  <si>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</si>
  <si>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</si>
  <si>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</si>
  <si>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</si>
  <si>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</si>
  <si>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</si>
  <si>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</si>
  <si>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</si>
  <si>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</si>
  <si>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</si>
  <si>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</si>
  <si>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</si>
  <si>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</si>
  <si>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</si>
  <si>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</si>
  <si>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</si>
  <si>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</si>
  <si>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</si>
  <si>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</si>
  <si>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</si>
  <si>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</si>
  <si>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</si>
  <si>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</si>
  <si>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</si>
  <si>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</si>
  <si>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</si>
  <si>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</si>
  <si>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</si>
  <si>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</si>
  <si>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</si>
  <si>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</si>
  <si>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</si>
  <si>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</si>
  <si>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</si>
  <si>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</si>
  <si>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</si>
  <si>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</si>
  <si>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</si>
  <si>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</si>
  <si>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</si>
  <si>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</si>
  <si>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</si>
  <si>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</si>
  <si>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</si>
  <si>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</si>
  <si>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</si>
  <si>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</si>
  <si>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</si>
  <si>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</si>
  <si>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</si>
  <si>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</si>
  <si>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</si>
  <si>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</si>
  <si>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</si>
  <si>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</si>
  <si>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</si>
  <si>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</si>
  <si>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</si>
  <si>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</si>
  <si>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</si>
  <si>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</si>
  <si>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</si>
  <si>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</si>
  <si>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</si>
  <si>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</si>
  <si>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</si>
  <si>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</si>
  <si>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</si>
  <si>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</si>
  <si>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</si>
  <si>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</si>
  <si>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</si>
  <si>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</si>
  <si>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</si>
  <si>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</si>
  <si>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</si>
  <si>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</si>
  <si>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</si>
  <si>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</si>
  <si>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</si>
  <si>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</si>
  <si>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</si>
  <si>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</si>
  <si>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</si>
  <si>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</si>
  <si>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</si>
  <si>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</si>
  <si>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</si>
  <si>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</si>
  <si>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</si>
  <si>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</si>
  <si>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</si>
  <si>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</si>
  <si>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</si>
  <si>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</si>
  <si>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</si>
  <si>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</si>
  <si>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</si>
  <si>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</si>
  <si>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</si>
  <si>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</si>
  <si>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</si>
  <si>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</si>
  <si>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</si>
  <si>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</si>
  <si>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</si>
  <si>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</si>
  <si>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</si>
  <si>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</si>
  <si>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</si>
  <si>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</si>
  <si>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</si>
  <si>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</si>
  <si>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</si>
  <si>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</si>
  <si>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</si>
  <si>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</si>
  <si>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</si>
  <si>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</si>
  <si>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</si>
  <si>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</si>
  <si>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</si>
  <si>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</si>
  <si>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</si>
  <si>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</si>
  <si>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</si>
  <si>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</si>
  <si>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</si>
  <si>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</si>
  <si>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</si>
  <si>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</si>
  <si>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</si>
  <si>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</si>
  <si>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</si>
  <si>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</si>
  <si>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</si>
  <si>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</si>
  <si>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</si>
  <si>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</si>
  <si>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</si>
  <si>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</si>
  <si>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</si>
  <si>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</si>
  <si>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</si>
  <si>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</si>
  <si>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</si>
  <si>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</si>
  <si>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</si>
  <si>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</si>
  <si>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</si>
  <si>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</si>
  <si>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</si>
  <si>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</si>
  <si>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</si>
  <si>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</si>
  <si>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</si>
  <si>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</si>
  <si>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</si>
  <si>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</si>
  <si>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</si>
  <si>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</si>
  <si>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</si>
  <si>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</si>
  <si>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</si>
  <si>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</si>
  <si>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</si>
  <si>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</si>
  <si>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</si>
  <si>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</si>
  <si>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</si>
  <si>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</si>
  <si>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</si>
  <si>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</si>
  <si>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</si>
  <si>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</si>
  <si>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</si>
  <si>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</si>
  <si>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</si>
  <si>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</si>
  <si>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</si>
  <si>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</si>
  <si>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</si>
  <si>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</si>
  <si>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</si>
  <si>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</si>
  <si>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</si>
  <si>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</si>
  <si>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</si>
  <si>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</si>
  <si>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</si>
  <si>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</si>
  <si>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</si>
  <si>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</si>
  <si>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</si>
  <si>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</si>
  <si>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</si>
  <si>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</si>
  <si>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</si>
  <si>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</si>
  <si>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</si>
  <si>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</si>
  <si>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</si>
  <si>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</si>
  <si>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</si>
  <si>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</si>
  <si>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</si>
  <si>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</si>
  <si>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</si>
  <si>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</si>
  <si>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</si>
  <si>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</si>
  <si>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</si>
  <si>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</si>
  <si>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</si>
  <si>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</si>
  <si>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</si>
  <si>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</si>
  <si>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</si>
  <si>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</si>
  <si>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</si>
  <si>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</si>
  <si>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</si>
  <si>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</si>
  <si>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</si>
  <si>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</si>
  <si>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</si>
  <si>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</si>
  <si>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</si>
  <si>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</si>
  <si>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</si>
  <si>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</si>
  <si>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</si>
  <si>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</si>
  <si>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</si>
  <si>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</si>
  <si>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</si>
  <si>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</si>
  <si>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</si>
  <si>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</si>
  <si>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</si>
  <si>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</si>
  <si>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</si>
  <si>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</si>
  <si>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</si>
  <si>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</si>
  <si>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</si>
  <si>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</si>
  <si>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</si>
  <si>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</si>
  <si>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</si>
  <si>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</si>
  <si>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</si>
  <si>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</si>
  <si>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</si>
  <si>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</si>
  <si>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</si>
  <si>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</si>
  <si>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</si>
  <si>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</si>
  <si>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</si>
  <si>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</si>
  <si>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</si>
  <si>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</si>
  <si>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</si>
  <si>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</si>
  <si>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</si>
  <si>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</si>
  <si>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</si>
  <si>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</si>
  <si>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</si>
  <si>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</si>
  <si>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</si>
  <si>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</si>
  <si>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</si>
  <si>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</si>
  <si>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</si>
  <si>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</si>
  <si>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</si>
  <si>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</si>
  <si>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</si>
  <si>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</si>
  <si>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</si>
  <si>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</si>
  <si>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</si>
  <si>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</si>
  <si>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</si>
  <si>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</si>
  <si>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</si>
  <si>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</si>
  <si>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</si>
  <si>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</si>
  <si>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</si>
  <si>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</si>
  <si>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</si>
  <si>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</si>
  <si>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</si>
  <si>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</si>
  <si>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</si>
  <si>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</si>
  <si>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</si>
  <si>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</si>
  <si>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</si>
  <si>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</si>
  <si>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</si>
  <si>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</si>
  <si>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</si>
  <si>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</si>
  <si>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</si>
  <si>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</si>
  <si>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</si>
  <si>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</si>
  <si>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</si>
  <si>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</si>
  <si>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</si>
  <si>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</si>
  <si>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</si>
  <si>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</si>
  <si>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</si>
  <si>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</si>
  <si>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</si>
  <si>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</si>
  <si>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</si>
  <si>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</si>
  <si>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</si>
  <si>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</si>
  <si>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</si>
  <si>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</si>
  <si>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</si>
  <si>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</si>
  <si>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</si>
  <si>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</si>
  <si>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</si>
  <si>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</si>
  <si>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</si>
  <si>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</si>
  <si>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</si>
  <si>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</si>
  <si>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</si>
  <si>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</si>
  <si>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</si>
  <si>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</si>
  <si>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</si>
  <si>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</si>
  <si>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</si>
  <si>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</si>
  <si>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</si>
  <si>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</si>
  <si>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</si>
  <si>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</si>
  <si>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</si>
  <si>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</si>
  <si>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</si>
  <si>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</si>
  <si>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</si>
  <si>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</si>
  <si>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</si>
  <si>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</si>
  <si>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</si>
  <si>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</si>
  <si>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</si>
  <si>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</si>
  <si>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</si>
  <si>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</si>
  <si>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</si>
  <si>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</si>
  <si>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</si>
  <si>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</si>
  <si>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</si>
  <si>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</si>
  <si>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</si>
  <si>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</si>
  <si>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</si>
  <si>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</si>
  <si>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</si>
  <si>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</si>
  <si>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</si>
  <si>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</si>
  <si>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</si>
  <si>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</si>
  <si>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</si>
  <si>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</si>
  <si>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</si>
  <si>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</si>
  <si>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</si>
  <si>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</si>
  <si>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</si>
  <si>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</si>
  <si>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</si>
  <si>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</si>
  <si>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</si>
  <si>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</si>
  <si>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</si>
  <si>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</si>
  <si>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</si>
  <si>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</si>
  <si>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</si>
  <si>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</si>
  <si>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</si>
  <si>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</si>
  <si>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</si>
  <si>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</si>
  <si>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</si>
  <si>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</si>
  <si>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</si>
  <si>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</si>
  <si>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</si>
  <si>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</si>
  <si>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</si>
  <si>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</si>
  <si>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</si>
  <si>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</si>
  <si>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</si>
  <si>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</si>
  <si>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</si>
  <si>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</si>
  <si>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</si>
  <si>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</si>
  <si>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</si>
  <si>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</si>
  <si>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</si>
  <si>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</si>
  <si>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</si>
  <si>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</si>
  <si>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</si>
  <si>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</si>
  <si>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</si>
  <si>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</si>
  <si>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</si>
  <si>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</si>
  <si>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</si>
  <si>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</si>
  <si>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</si>
  <si>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</si>
  <si>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</si>
  <si>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</si>
  <si>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</si>
  <si>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</si>
  <si>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</si>
  <si>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</si>
  <si>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</si>
  <si>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</si>
  <si>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</si>
  <si>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</si>
  <si>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</si>
  <si>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</si>
  <si>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</si>
  <si>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</si>
  <si>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</si>
  <si>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</si>
  <si>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</si>
  <si>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</si>
  <si>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</si>
  <si>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</si>
  <si>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</si>
  <si>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</si>
  <si>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</si>
  <si>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</si>
  <si>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</si>
  <si>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</si>
  <si>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</si>
  <si>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</si>
  <si>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</si>
  <si>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</si>
  <si>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</si>
  <si>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</si>
  <si>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</si>
  <si>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</si>
  <si>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</si>
  <si>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</si>
  <si>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</si>
  <si>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</si>
  <si>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</si>
  <si>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</si>
  <si>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</si>
  <si>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</si>
  <si>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</si>
  <si>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</si>
  <si>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</si>
  <si>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</si>
  <si>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</si>
  <si>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</si>
  <si>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</si>
  <si>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</si>
  <si>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</si>
  <si>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</si>
  <si>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</si>
  <si>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</si>
  <si>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</si>
  <si>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</si>
  <si>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</si>
  <si>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</si>
  <si>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</si>
  <si>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</si>
  <si>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</si>
  <si>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</si>
  <si>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</si>
  <si>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</si>
  <si>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</si>
  <si>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</si>
  <si>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</si>
  <si>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</si>
  <si>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</si>
  <si>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</si>
  <si>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</si>
  <si>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</si>
  <si>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</si>
  <si>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</si>
  <si>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</si>
  <si>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</si>
  <si>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</si>
  <si>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</si>
  <si>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</si>
  <si>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</si>
  <si>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</si>
  <si>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</si>
  <si>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</si>
  <si>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</si>
  <si>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</si>
  <si>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</si>
  <si>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</si>
  <si>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</si>
  <si>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</si>
  <si>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</si>
  <si>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</si>
  <si>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</si>
  <si>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</si>
  <si>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</si>
  <si>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</si>
  <si>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</si>
  <si>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</si>
  <si>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</si>
  <si>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</si>
  <si>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</si>
  <si>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</si>
  <si>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</si>
  <si>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</si>
  <si>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</si>
  <si>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</si>
  <si>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</si>
  <si>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</si>
  <si>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</si>
  <si>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</si>
  <si>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</si>
  <si>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</si>
  <si>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</si>
  <si>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</si>
  <si>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</si>
  <si>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</si>
  <si>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</si>
  <si>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</si>
  <si>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</si>
  <si>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</si>
  <si>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</si>
  <si>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</si>
  <si>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</si>
  <si>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</si>
  <si>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</si>
  <si>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</si>
  <si>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</si>
  <si>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</si>
  <si>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</si>
  <si>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</si>
  <si>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</si>
  <si>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</si>
  <si>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</si>
  <si>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</si>
  <si>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</si>
  <si>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</si>
  <si>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</si>
  <si>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</si>
  <si>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</si>
  <si>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</si>
  <si>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</si>
  <si>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</si>
  <si>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</si>
  <si>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</si>
  <si>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</si>
  <si>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</si>
  <si>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</si>
  <si>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</si>
  <si>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</si>
  <si>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</si>
  <si>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</si>
  <si>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</si>
  <si>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</si>
  <si>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</si>
  <si>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</si>
  <si>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</si>
  <si>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</si>
  <si>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</si>
  <si>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</si>
  <si>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</si>
  <si>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</si>
  <si>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</si>
  <si>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</si>
  <si>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</si>
  <si>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</si>
  <si>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</si>
  <si>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</si>
  <si>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</si>
  <si>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</si>
  <si>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</si>
  <si>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</si>
  <si>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</si>
  <si>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</si>
  <si>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</si>
  <si>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</si>
  <si>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</si>
  <si>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</si>
  <si>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</si>
  <si>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</si>
  <si>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</si>
  <si>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</si>
  <si>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</si>
  <si>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</si>
  <si>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</si>
  <si>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</si>
  <si>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</si>
  <si>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</si>
  <si>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</si>
  <si>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</si>
  <si>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</si>
  <si>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</si>
  <si>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</si>
  <si>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</si>
  <si>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</si>
  <si>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</si>
  <si>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</si>
  <si>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</si>
  <si>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</si>
  <si>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</si>
  <si>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</si>
  <si>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</si>
  <si>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</si>
  <si>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</si>
  <si>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</si>
  <si>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</si>
  <si>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</si>
  <si>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</si>
  <si>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</si>
  <si>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</si>
  <si>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</si>
  <si>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</si>
  <si>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</si>
  <si>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</si>
  <si>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</si>
  <si>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</si>
  <si>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</si>
  <si>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</si>
  <si>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</si>
  <si>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</si>
  <si>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</si>
  <si>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</si>
  <si>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</si>
  <si>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</si>
  <si>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</si>
  <si>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</si>
  <si>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</si>
  <si>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</si>
  <si>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</si>
  <si>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</si>
  <si>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</si>
  <si>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</si>
  <si>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</si>
  <si>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</si>
  <si>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</si>
  <si>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</si>
  <si>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</si>
  <si>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</si>
  <si>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</si>
  <si>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</si>
  <si>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</si>
  <si>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</si>
  <si>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</si>
  <si>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</si>
  <si>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</si>
  <si>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</si>
  <si>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</si>
  <si>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</si>
  <si>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</si>
  <si>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</si>
  <si>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</si>
  <si>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</si>
  <si>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</si>
  <si>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</si>
  <si>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</si>
  <si>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</si>
  <si>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</si>
  <si>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</si>
  <si>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</si>
  <si>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</si>
  <si>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</si>
  <si>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</si>
  <si>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</si>
  <si>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</si>
  <si>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</si>
  <si>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</si>
  <si>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</si>
  <si>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</si>
  <si>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</si>
  <si>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</si>
  <si>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</si>
  <si>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</si>
  <si>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</si>
  <si>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</si>
  <si>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</si>
  <si>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</si>
  <si>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</si>
  <si>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</si>
  <si>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</si>
  <si>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</si>
  <si>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</si>
  <si>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</si>
  <si>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</si>
  <si>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</si>
  <si>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</si>
  <si>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</si>
  <si>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</si>
  <si>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</si>
  <si>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</si>
  <si>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</si>
  <si>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</si>
  <si>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</si>
  <si>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</si>
  <si>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</si>
  <si>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</si>
  <si>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</si>
  <si>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</si>
  <si>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</si>
  <si>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</si>
  <si>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</si>
  <si>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</si>
  <si>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</si>
  <si>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</si>
  <si>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</si>
  <si>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</si>
  <si>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</si>
  <si>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</si>
  <si>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</si>
  <si>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</si>
  <si>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</si>
  <si>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</si>
  <si>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</si>
  <si>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</si>
  <si>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</si>
  <si>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</si>
  <si>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</si>
  <si>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</si>
  <si>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</si>
  <si>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</si>
  <si>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</si>
  <si>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</si>
  <si>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</si>
  <si>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</si>
  <si>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</si>
  <si>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</si>
  <si>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</si>
  <si>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</si>
  <si>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</si>
  <si>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</si>
  <si>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</si>
  <si>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</si>
  <si>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</si>
  <si>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</si>
  <si>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</si>
  <si>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</si>
  <si>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</si>
  <si>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</si>
  <si>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</si>
  <si>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</si>
  <si>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</si>
  <si>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</si>
  <si>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</si>
  <si>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</si>
  <si>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</si>
  <si>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</si>
  <si>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</si>
  <si>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</si>
  <si>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</si>
  <si>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</si>
  <si>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</si>
  <si>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</si>
  <si>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</si>
  <si>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</si>
  <si>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</si>
  <si>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</si>
  <si>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</si>
  <si>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</si>
  <si>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</si>
  <si>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</si>
  <si>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</si>
  <si>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</si>
  <si>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</si>
  <si>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</si>
  <si>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</si>
  <si>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</si>
  <si>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</si>
  <si>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</si>
  <si>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</si>
  <si>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</si>
  <si>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</si>
  <si>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</si>
  <si>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</si>
  <si>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</si>
  <si>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</si>
  <si>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</si>
  <si>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</si>
  <si>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</si>
  <si>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</si>
  <si>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</si>
  <si>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</si>
  <si>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</si>
  <si>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</si>
  <si>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</si>
  <si>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</si>
  <si>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</si>
  <si>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</si>
  <si>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</si>
  <si>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</si>
  <si>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</si>
  <si>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</si>
  <si>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</si>
  <si>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</si>
  <si>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</si>
  <si>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</si>
  <si>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</si>
  <si>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</si>
  <si>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</si>
  <si>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</si>
  <si>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</si>
  <si>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</si>
  <si>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</si>
  <si>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</si>
  <si>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</si>
  <si>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</si>
  <si>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</si>
  <si>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</si>
  <si>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</si>
  <si>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</si>
  <si>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</si>
  <si>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</si>
  <si>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</si>
  <si>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</si>
  <si>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</si>
  <si>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</si>
  <si>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</si>
  <si>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</si>
  <si>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</si>
  <si>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</si>
  <si>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</si>
  <si>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</si>
  <si>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</si>
  <si>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</si>
  <si>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</si>
  <si>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</si>
  <si>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</si>
  <si>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</si>
  <si>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</si>
  <si>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</si>
  <si>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</si>
  <si>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</si>
  <si>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</si>
  <si>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</si>
  <si>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</si>
  <si>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</si>
  <si>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</si>
  <si>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</si>
  <si>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</si>
  <si>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</si>
  <si>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</si>
  <si>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</si>
  <si>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</si>
  <si>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</si>
  <si>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</si>
  <si>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</si>
  <si>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</si>
  <si>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</si>
  <si>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</si>
  <si>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</si>
  <si>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</si>
  <si>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</si>
  <si>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</si>
  <si>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</si>
  <si>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</si>
  <si>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</si>
  <si>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</si>
  <si>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</si>
  <si>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</si>
  <si>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</si>
  <si>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</si>
  <si>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</si>
  <si>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</si>
  <si>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</si>
  <si>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</si>
  <si>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</si>
  <si>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</si>
  <si>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</si>
  <si>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</si>
  <si>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</si>
  <si>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</si>
  <si>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</si>
  <si>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</si>
  <si>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</si>
  <si>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</si>
  <si>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</si>
  <si>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</si>
  <si>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</si>
  <si>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</si>
  <si>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</si>
  <si>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</si>
  <si>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</si>
  <si>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</si>
  <si>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</si>
  <si>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</si>
  <si>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</si>
  <si>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</si>
  <si>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</si>
  <si>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</si>
  <si>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</si>
  <si>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</si>
  <si>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</si>
  <si>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</si>
  <si>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</si>
  <si>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</si>
  <si>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</si>
  <si>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</si>
  <si>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</si>
  <si>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</si>
  <si>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</si>
  <si>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</si>
  <si>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</si>
  <si>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</si>
  <si>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</si>
  <si>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</si>
  <si>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</si>
  <si>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</si>
  <si>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</si>
  <si>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</si>
  <si>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</si>
  <si>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</si>
  <si>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</si>
  <si>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</si>
  <si>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</si>
  <si>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</si>
  <si>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</si>
  <si>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</si>
  <si>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</si>
  <si>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</si>
  <si>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</si>
  <si>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</si>
  <si>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</si>
  <si>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</si>
  <si>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</si>
  <si>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</si>
  <si>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</si>
  <si>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</si>
  <si>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</si>
  <si>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</si>
  <si>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</si>
  <si>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</si>
  <si>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</si>
  <si>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</si>
  <si>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</si>
  <si>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</si>
  <si>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</si>
  <si>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</si>
  <si>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</si>
  <si>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</si>
  <si>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</si>
  <si>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</si>
  <si>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</si>
  <si>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</si>
  <si>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</si>
  <si>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</si>
  <si>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</si>
  <si>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</si>
  <si>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</si>
  <si>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</si>
  <si>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</si>
  <si>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</si>
  <si>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</si>
  <si>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</si>
  <si>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</si>
  <si>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</si>
  <si>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</si>
  <si>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</si>
  <si>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</si>
  <si>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</si>
  <si>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</si>
  <si>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</si>
  <si>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</si>
  <si>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</si>
  <si>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</si>
  <si>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</si>
  <si>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</si>
  <si>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</si>
  <si>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</si>
  <si>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</si>
  <si>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</si>
  <si>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</si>
  <si>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</si>
  <si>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</si>
  <si>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</si>
  <si>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</si>
  <si>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</si>
  <si>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</si>
  <si>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</si>
  <si>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</si>
  <si>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</si>
  <si>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</si>
  <si>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</si>
  <si>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</si>
  <si>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</si>
  <si>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</si>
  <si>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</si>
  <si>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</si>
  <si>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</si>
  <si>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</si>
  <si>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</si>
  <si>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</si>
  <si>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</si>
  <si>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</si>
  <si>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</si>
  <si>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</si>
  <si>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</si>
  <si>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</si>
  <si>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</si>
  <si>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</si>
  <si>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</si>
  <si>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</si>
  <si>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</si>
  <si>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</si>
  <si>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</si>
  <si>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</si>
  <si>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</si>
  <si>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</si>
  <si>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</si>
  <si>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</si>
  <si>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</si>
  <si>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</si>
  <si>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</si>
  <si>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</si>
  <si>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</si>
  <si>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</si>
  <si>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</si>
  <si>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</si>
  <si>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</si>
  <si>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</si>
  <si>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</si>
  <si>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</si>
  <si>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</si>
  <si>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</si>
  <si>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</si>
  <si>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</si>
  <si>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</si>
  <si>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</si>
  <si>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</si>
  <si>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</si>
  <si>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</si>
  <si>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</si>
  <si>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</si>
  <si>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</si>
  <si>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</si>
  <si>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</si>
  <si>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</si>
  <si>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</si>
  <si>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</si>
  <si>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</si>
  <si>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</si>
  <si>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</si>
  <si>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</si>
  <si>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</si>
  <si>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</si>
  <si>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</si>
  <si>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</si>
  <si>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</si>
  <si>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</si>
  <si>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</si>
  <si>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</si>
  <si>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</si>
  <si>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</si>
  <si>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</si>
  <si>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</si>
  <si>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</si>
  <si>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</si>
  <si>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</si>
  <si>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</si>
  <si>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</si>
  <si>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</si>
  <si>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</si>
  <si>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</si>
  <si>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</si>
  <si>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</si>
  <si>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</si>
  <si>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</si>
  <si>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</si>
  <si>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</si>
  <si>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</si>
  <si>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</si>
  <si>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</si>
  <si>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</si>
  <si>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</si>
  <si>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</si>
  <si>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</si>
  <si>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</si>
  <si>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</si>
  <si>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</si>
  <si>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</si>
  <si>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</si>
  <si>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</si>
  <si>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</si>
  <si>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</si>
  <si>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</si>
  <si>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</si>
  <si>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</si>
  <si>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</si>
  <si>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</si>
  <si>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</si>
  <si>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</si>
  <si>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</si>
  <si>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</si>
  <si>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</si>
  <si>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</si>
  <si>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</si>
  <si>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</si>
  <si>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</si>
  <si>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</si>
  <si>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</si>
  <si>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</si>
  <si>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</si>
  <si>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</si>
  <si>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</si>
  <si>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</si>
  <si>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</si>
  <si>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</si>
  <si>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</si>
  <si>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</si>
  <si>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</si>
  <si>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</si>
  <si>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</si>
  <si>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</si>
  <si>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</si>
  <si>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</si>
  <si>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</si>
  <si>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</si>
  <si>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</si>
  <si>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</si>
  <si>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</si>
  <si>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</si>
  <si>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</si>
  <si>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</si>
  <si>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</si>
  <si>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</si>
  <si>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</si>
  <si>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</si>
  <si>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</si>
  <si>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</si>
  <si>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</si>
  <si>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</si>
  <si>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</si>
  <si>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</si>
  <si>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</si>
  <si>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</si>
  <si>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</si>
  <si>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</si>
  <si>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</si>
  <si>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</si>
  <si>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</si>
  <si>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</si>
  <si>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</si>
  <si>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</si>
  <si>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</si>
  <si>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</si>
  <si>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</si>
  <si>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</si>
  <si>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</si>
  <si>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</si>
  <si>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</si>
  <si>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</si>
  <si>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</si>
  <si>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</si>
  <si>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</si>
  <si>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</si>
  <si>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</si>
  <si>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</si>
  <si>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</si>
  <si>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</si>
  <si>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</si>
  <si>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</si>
  <si>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</si>
  <si>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</si>
  <si>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</si>
  <si>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</si>
  <si>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</si>
  <si>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</si>
  <si>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</si>
  <si>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</si>
  <si>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</si>
  <si>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</si>
  <si>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</si>
  <si>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</si>
  <si>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</si>
  <si>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</si>
  <si>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</si>
  <si>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</si>
  <si>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</si>
  <si>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</si>
  <si>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</si>
  <si>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</si>
  <si>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</si>
  <si>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</si>
  <si>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</si>
  <si>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</si>
  <si>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</si>
  <si>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</si>
  <si>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</si>
  <si>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</si>
  <si>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</si>
  <si>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</si>
  <si>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</si>
  <si>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</si>
  <si>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</si>
  <si>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</si>
  <si>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</si>
  <si>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</si>
  <si>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</si>
  <si>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</si>
  <si>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</si>
  <si>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</si>
  <si>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</si>
  <si>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</si>
  <si>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</si>
  <si>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</si>
  <si>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</si>
  <si>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</si>
  <si>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</si>
  <si>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</si>
  <si>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</si>
  <si>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</si>
  <si>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</si>
  <si>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</si>
  <si>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</si>
  <si>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</si>
  <si>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</si>
  <si>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</si>
  <si>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</si>
  <si>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</si>
  <si>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</si>
  <si>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</si>
  <si>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</si>
  <si>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</si>
  <si>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</si>
  <si>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</si>
  <si>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</si>
  <si>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</si>
  <si>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</si>
  <si>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</si>
  <si>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</si>
  <si>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</si>
  <si>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</si>
  <si>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</si>
  <si>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</si>
  <si>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</si>
  <si>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</si>
  <si>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</si>
  <si>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</si>
  <si>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</si>
  <si>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</si>
  <si>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</si>
  <si>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</si>
  <si>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</si>
  <si>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</si>
  <si>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</si>
  <si>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</si>
  <si>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</si>
  <si>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</si>
  <si>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</si>
  <si>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</si>
  <si>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</si>
  <si>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</si>
  <si>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</si>
  <si>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</si>
  <si>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</si>
  <si>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</si>
  <si>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</si>
  <si>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</si>
  <si>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</si>
  <si>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</si>
  <si>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</si>
  <si>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</si>
  <si>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</si>
  <si>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</si>
  <si>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</si>
  <si>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</si>
  <si>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</si>
  <si>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</si>
  <si>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</si>
  <si>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</si>
  <si>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</si>
  <si>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</si>
  <si>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</si>
  <si>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</si>
  <si>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</si>
  <si>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</si>
  <si>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</si>
  <si>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</si>
  <si>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</si>
  <si>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</si>
  <si>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</si>
  <si>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</si>
  <si>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</si>
  <si>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</si>
  <si>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</si>
  <si>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</si>
  <si>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</si>
  <si>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</si>
  <si>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</si>
  <si>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</si>
  <si>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</si>
  <si>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</si>
  <si>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</si>
  <si>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</si>
  <si>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</si>
  <si>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</si>
  <si>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</si>
  <si>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</si>
  <si>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</si>
  <si>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</si>
  <si>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</si>
  <si>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</si>
  <si>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</si>
  <si>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</si>
  <si>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</si>
  <si>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</si>
  <si>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</si>
  <si>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</si>
  <si>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</si>
  <si>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</si>
  <si>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</si>
  <si>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</si>
  <si>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</si>
  <si>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</si>
  <si>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</si>
  <si>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</si>
  <si>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</si>
  <si>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</si>
  <si>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</si>
  <si>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</si>
  <si>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</si>
  <si>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</si>
  <si>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</si>
  <si>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</si>
  <si>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</si>
  <si>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</si>
  <si>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</si>
  <si>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</si>
  <si>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</si>
  <si>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</si>
  <si>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</si>
  <si>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</si>
  <si>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</si>
  <si>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</si>
  <si>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</si>
  <si>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</si>
  <si>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</si>
  <si>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</si>
  <si>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</si>
  <si>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</si>
  <si>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</si>
  <si>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</si>
  <si>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</si>
  <si>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</si>
  <si>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</si>
  <si>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</si>
  <si>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</si>
  <si>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</si>
  <si>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</si>
  <si>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</si>
  <si>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</si>
  <si>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</si>
  <si>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</si>
  <si>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</si>
  <si>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</si>
  <si>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</si>
  <si>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</si>
  <si>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</si>
  <si>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</si>
  <si>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</si>
  <si>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</si>
  <si>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</si>
  <si>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</si>
  <si>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</si>
  <si>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</si>
  <si>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</si>
  <si>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</si>
  <si>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</si>
  <si>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</si>
  <si>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</si>
  <si>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</si>
  <si>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</si>
  <si>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</si>
  <si>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</si>
  <si>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</si>
  <si>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</si>
  <si>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</si>
  <si>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</si>
  <si>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</si>
  <si>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</si>
  <si>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</si>
  <si>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</si>
  <si>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</si>
  <si>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</si>
  <si>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</si>
  <si>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</si>
  <si>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</si>
  <si>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</si>
  <si>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</si>
  <si>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</si>
  <si>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</si>
  <si>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</si>
  <si>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</si>
  <si>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</si>
  <si>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</si>
  <si>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</si>
  <si>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</si>
  <si>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</si>
  <si>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</si>
  <si>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</si>
  <si>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</si>
  <si>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</si>
  <si>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</si>
  <si>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</si>
  <si>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</si>
  <si>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</si>
  <si>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</si>
  <si>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</si>
  <si>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</si>
  <si>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</si>
  <si>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</si>
  <si>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</si>
  <si>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</si>
  <si>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</si>
  <si>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</si>
  <si>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</si>
  <si>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</si>
  <si>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</si>
  <si>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</si>
  <si>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</si>
  <si>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</si>
  <si>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</si>
  <si>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</si>
  <si>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</si>
  <si>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</si>
  <si>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</si>
  <si>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</si>
  <si>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</si>
  <si>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</si>
  <si>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</si>
  <si>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</si>
  <si>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</si>
  <si>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</si>
  <si>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</si>
  <si>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</si>
  <si>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</si>
  <si>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</si>
  <si>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</si>
  <si>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</si>
  <si>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</si>
  <si>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</si>
  <si>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</si>
  <si>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</si>
  <si>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</si>
  <si>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</si>
  <si>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</si>
  <si>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</si>
  <si>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</si>
  <si>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</si>
  <si>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</si>
  <si>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</si>
  <si>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</si>
  <si>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</si>
  <si>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</si>
  <si>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</si>
  <si>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</si>
  <si>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</si>
  <si>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</si>
  <si>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</si>
  <si>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</si>
  <si>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</si>
  <si>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</si>
  <si>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</si>
  <si>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</si>
  <si>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</si>
  <si>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</si>
  <si>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</si>
  <si>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</si>
  <si>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</si>
  <si>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</si>
  <si>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</si>
  <si>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</si>
  <si>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</si>
  <si>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</si>
  <si>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</si>
  <si>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</si>
  <si>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</si>
  <si>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</si>
  <si>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</si>
  <si>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</si>
  <si>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</si>
  <si>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</si>
  <si>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</si>
  <si>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</si>
  <si>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</si>
  <si>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</si>
  <si>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</si>
  <si>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</si>
  <si>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</si>
  <si>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</si>
  <si>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</si>
  <si>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</si>
  <si>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</si>
  <si>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</si>
  <si>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</si>
  <si>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</si>
  <si>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</si>
  <si>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</si>
  <si>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</si>
  <si>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</si>
  <si>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</si>
  <si>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</si>
  <si>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</si>
  <si>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</si>
  <si>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</si>
  <si>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</si>
  <si>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</si>
  <si>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</si>
  <si>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</si>
  <si>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</si>
  <si>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</si>
  <si>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</si>
  <si>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</si>
  <si>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</si>
  <si>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</si>
  <si>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</si>
  <si>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</si>
  <si>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</si>
  <si>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</si>
  <si>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</si>
  <si>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</si>
  <si>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</si>
  <si>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</si>
  <si>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</si>
  <si>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</si>
  <si>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</si>
  <si>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</si>
  <si>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</si>
  <si>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</si>
  <si>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</si>
  <si>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</si>
  <si>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</si>
  <si>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</si>
  <si>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</si>
  <si>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</si>
  <si>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</si>
  <si>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</si>
  <si>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</si>
  <si>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</si>
  <si>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</si>
  <si>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</si>
  <si>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</si>
  <si>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</si>
  <si>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</si>
  <si>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</si>
  <si>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</si>
  <si>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</si>
  <si>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</si>
  <si>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</si>
  <si>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</si>
  <si>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</si>
  <si>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</si>
  <si>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</si>
  <si>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</si>
  <si>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</si>
  <si>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</si>
  <si>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</si>
  <si>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</si>
  <si>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</si>
  <si>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</si>
  <si>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</si>
  <si>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</si>
  <si>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</si>
  <si>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</si>
  <si>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</si>
  <si>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</si>
  <si>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</si>
  <si>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</si>
  <si>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</si>
  <si>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</si>
  <si>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</si>
  <si>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</si>
  <si>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</si>
  <si>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</si>
  <si>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</si>
  <si>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</si>
  <si>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</si>
  <si>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</si>
  <si>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</si>
  <si>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</si>
  <si>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</si>
  <si>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</si>
  <si>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</si>
  <si>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</si>
  <si>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</si>
  <si>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</si>
  <si>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</si>
  <si>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</si>
  <si>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</si>
  <si>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</si>
  <si>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</si>
  <si>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</si>
  <si>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</si>
  <si>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</si>
  <si>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</si>
  <si>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</si>
  <si>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</si>
  <si>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</si>
  <si>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</si>
  <si>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</si>
  <si>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</si>
  <si>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</si>
  <si>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</si>
  <si>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</si>
  <si>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</si>
  <si>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</si>
  <si>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</si>
  <si>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</si>
  <si>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</si>
  <si>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</si>
  <si>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</si>
  <si>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</si>
  <si>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</si>
  <si>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</si>
  <si>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</si>
  <si>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</si>
  <si>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</si>
  <si>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</si>
  <si>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</si>
  <si>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</si>
  <si>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</si>
  <si>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</si>
  <si>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</si>
  <si>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</si>
  <si>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</si>
  <si>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</si>
  <si>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</si>
  <si>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</si>
  <si>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</si>
  <si>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</si>
  <si>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</si>
  <si>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</si>
  <si>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</si>
  <si>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</si>
  <si>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</si>
  <si>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</si>
  <si>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</si>
  <si>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</si>
  <si>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</si>
  <si>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</si>
  <si>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</si>
  <si>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</si>
  <si>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</si>
  <si>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</si>
  <si>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</si>
  <si>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</si>
  <si>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</si>
  <si>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</si>
  <si>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</si>
  <si>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</si>
  <si>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</si>
  <si>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</si>
  <si>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</si>
  <si>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</si>
  <si>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</si>
  <si>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</si>
  <si>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</si>
  <si>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</si>
  <si>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</si>
  <si>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</si>
  <si>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</si>
  <si>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</si>
  <si>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</si>
  <si>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</si>
  <si>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</si>
  <si>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</si>
  <si>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</si>
  <si>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</si>
  <si>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</si>
  <si>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</si>
  <si>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</si>
  <si>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</si>
  <si>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</si>
  <si>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</si>
  <si>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</si>
  <si>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</si>
  <si>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</si>
  <si>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</si>
  <si>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</si>
  <si>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</si>
  <si>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</si>
  <si>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</si>
  <si>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</si>
  <si>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</si>
  <si>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</si>
  <si>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</si>
  <si>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</si>
  <si>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</si>
  <si>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</si>
  <si>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</si>
  <si>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</si>
  <si>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</si>
  <si>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</si>
  <si>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</si>
  <si>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</si>
  <si>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</si>
  <si>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</si>
  <si>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</si>
  <si>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</si>
  <si>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</si>
  <si>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</si>
  <si>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</si>
  <si>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</si>
  <si>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</si>
  <si>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</si>
  <si>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</si>
  <si>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</si>
  <si>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</si>
  <si>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</si>
  <si>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</si>
  <si>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</si>
  <si>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</si>
  <si>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</si>
  <si>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</si>
  <si>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</si>
  <si>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</si>
  <si>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</si>
  <si>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</si>
  <si>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</si>
  <si>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</si>
  <si>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</si>
  <si>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</si>
  <si>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</si>
  <si>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</si>
  <si>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</si>
  <si>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</si>
  <si>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</si>
  <si>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</si>
  <si>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</si>
  <si>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</si>
  <si>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</si>
  <si>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</si>
  <si>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</si>
  <si>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</si>
  <si>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</si>
  <si>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</si>
  <si>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</si>
  <si>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</si>
  <si>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</si>
  <si>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</si>
  <si>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</si>
  <si>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</si>
  <si>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</si>
  <si>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</si>
  <si>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</si>
  <si>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</si>
  <si>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</si>
  <si>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</si>
  <si>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</si>
  <si>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</si>
  <si>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</si>
  <si>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</si>
  <si>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</si>
  <si>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</si>
  <si>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</si>
  <si>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</si>
  <si>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</si>
  <si>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</si>
  <si>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</si>
  <si>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</si>
  <si>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</si>
  <si>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</si>
  <si>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</si>
  <si>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</si>
  <si>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</si>
  <si>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</si>
  <si>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</si>
  <si>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</si>
  <si>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</si>
  <si>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</si>
  <si>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</si>
  <si>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</si>
  <si>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</si>
  <si>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</si>
  <si>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</si>
  <si>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</si>
  <si>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</si>
  <si>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</si>
  <si>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</si>
  <si>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</si>
  <si>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</si>
  <si>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</si>
  <si>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</si>
  <si>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</si>
  <si>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</si>
  <si>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</si>
  <si>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</si>
  <si>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</si>
  <si>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</si>
  <si>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</si>
  <si>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</si>
  <si>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</si>
  <si>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</si>
  <si>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</si>
  <si>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</si>
  <si>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</si>
  <si>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</si>
  <si>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</si>
  <si>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</si>
  <si>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</si>
  <si>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</si>
  <si>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</si>
  <si>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</si>
  <si>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</si>
  <si>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</si>
  <si>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</si>
  <si>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</si>
  <si>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</si>
  <si>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</si>
  <si>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</si>
  <si>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</si>
  <si>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</si>
  <si>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</si>
  <si>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</si>
  <si>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</si>
  <si>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</si>
  <si>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</si>
  <si>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</si>
  <si>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</si>
  <si>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</si>
  <si>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</si>
  <si>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</si>
  <si>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</si>
  <si>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</si>
  <si>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</si>
  <si>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</si>
  <si>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</si>
  <si>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</si>
  <si>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</si>
  <si>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</si>
  <si>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</si>
  <si>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</si>
  <si>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</si>
  <si>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</si>
  <si>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</si>
  <si>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</si>
  <si>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</si>
  <si>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</si>
  <si>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</si>
  <si>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</si>
  <si>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</si>
  <si>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</si>
  <si>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</si>
  <si>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</si>
  <si>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</si>
  <si>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</si>
  <si>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</si>
  <si>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</si>
  <si>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</si>
  <si>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</si>
  <si>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</si>
  <si>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</si>
  <si>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</si>
  <si>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</si>
  <si>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</si>
  <si>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</si>
  <si>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</si>
  <si>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</si>
  <si>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</si>
  <si>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</si>
  <si>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</si>
  <si>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</si>
  <si>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</si>
  <si>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</si>
  <si>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</si>
  <si>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</si>
  <si>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</si>
  <si>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</si>
  <si>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</si>
  <si>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</si>
  <si>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</si>
  <si>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</si>
  <si>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</si>
  <si>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</si>
  <si>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</si>
  <si>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</si>
  <si>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</si>
  <si>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</si>
  <si>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</si>
  <si>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</si>
  <si>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</si>
  <si>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</si>
  <si>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</si>
  <si>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</si>
  <si>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</si>
  <si>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</si>
  <si>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</si>
  <si>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</si>
  <si>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</si>
  <si>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</si>
  <si>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</si>
  <si>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</si>
  <si>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</si>
  <si>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</si>
  <si>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</si>
  <si>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</si>
  <si>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</si>
  <si>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</si>
  <si>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</si>
  <si>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</si>
  <si>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</si>
  <si>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</si>
  <si>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</si>
  <si>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</si>
  <si>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</si>
  <si>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</si>
  <si>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</si>
  <si>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</si>
  <si>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</si>
  <si>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</si>
  <si>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</si>
  <si>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</si>
  <si>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</si>
  <si>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</si>
  <si>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</si>
  <si>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</si>
  <si>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</si>
  <si>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</si>
  <si>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</si>
  <si>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</si>
  <si>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</si>
  <si>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</si>
  <si>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</si>
  <si>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</si>
  <si>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</si>
  <si>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</si>
  <si>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</si>
  <si>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</si>
  <si>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</si>
  <si>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</si>
  <si>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</si>
  <si>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</si>
  <si>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</si>
  <si>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</si>
  <si>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</si>
  <si>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</si>
  <si>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</si>
  <si>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</si>
  <si>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</si>
  <si>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</si>
  <si>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</si>
  <si>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</si>
  <si>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</si>
  <si>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</si>
  <si>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</si>
  <si>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</si>
  <si>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</si>
  <si>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</si>
  <si>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</si>
  <si>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</si>
  <si>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</si>
  <si>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</si>
  <si>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</si>
  <si>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</si>
  <si>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</si>
  <si>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</si>
  <si>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</si>
  <si>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</si>
  <si>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</si>
  <si>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</si>
  <si>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</si>
  <si>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</si>
  <si>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</si>
  <si>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</si>
  <si>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</si>
  <si>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</si>
  <si>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</si>
  <si>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</si>
  <si>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</si>
  <si>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</si>
  <si>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</si>
  <si>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</si>
  <si>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</si>
  <si>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</si>
  <si>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</si>
  <si>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</si>
  <si>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</si>
  <si>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</si>
  <si>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</si>
  <si>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</si>
  <si>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</si>
  <si>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</si>
  <si>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</si>
  <si>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</si>
  <si>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</si>
  <si>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</si>
  <si>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</si>
  <si>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</si>
  <si>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</si>
  <si>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</si>
  <si>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</si>
  <si>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</si>
  <si>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</si>
  <si>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</si>
  <si>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</si>
  <si>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</si>
  <si>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</si>
  <si>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</si>
  <si>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</si>
  <si>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</si>
  <si>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</si>
  <si>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</si>
  <si>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</si>
  <si>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</si>
  <si>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</si>
  <si>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</si>
  <si>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</si>
  <si>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</si>
  <si>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</si>
  <si>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</si>
  <si>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</si>
  <si>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</si>
  <si>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</si>
  <si>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</si>
  <si>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</si>
  <si>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</si>
  <si>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</si>
  <si>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</si>
  <si>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</si>
  <si>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</si>
  <si>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</si>
  <si>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</si>
  <si>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</si>
  <si>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</si>
  <si>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</si>
  <si>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</si>
  <si>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</si>
  <si>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</si>
  <si>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</si>
  <si>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</si>
  <si>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</si>
  <si>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</si>
  <si>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</si>
  <si>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</si>
  <si>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</si>
  <si>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</si>
  <si>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</si>
  <si>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</si>
  <si>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</si>
  <si>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</si>
  <si>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</si>
  <si>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</si>
  <si>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</si>
  <si>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</si>
  <si>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</si>
  <si>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</si>
  <si>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</si>
  <si>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</si>
  <si>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</si>
  <si>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</si>
  <si>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</si>
  <si>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</si>
  <si>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</si>
  <si>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</si>
  <si>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</si>
  <si>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</si>
  <si>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</si>
  <si>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</si>
  <si>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</si>
  <si>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</si>
  <si>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</si>
  <si>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</si>
  <si>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</si>
  <si>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</si>
  <si>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</si>
  <si>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</si>
  <si>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</si>
  <si>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</si>
  <si>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</si>
  <si>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</si>
  <si>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</si>
  <si>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</si>
  <si>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</si>
  <si>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</si>
  <si>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</si>
  <si>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</si>
  <si>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</si>
  <si>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</si>
  <si>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</si>
  <si>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</si>
  <si>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</si>
  <si>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</si>
  <si>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</si>
  <si>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</si>
  <si>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</si>
  <si>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</si>
  <si>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</si>
  <si>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</si>
  <si>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</si>
  <si>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</si>
  <si>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</si>
  <si>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</si>
  <si>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</si>
  <si>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</si>
  <si>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</si>
  <si>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</si>
  <si>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</si>
  <si>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</si>
  <si>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</si>
  <si>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</si>
  <si>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</si>
  <si>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</si>
  <si>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</si>
  <si>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</si>
  <si>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</si>
  <si>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</si>
  <si>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</si>
  <si>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</si>
  <si>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</si>
  <si>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</si>
  <si>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</si>
  <si>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</si>
  <si>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</si>
  <si>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</si>
  <si>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</si>
  <si>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</si>
  <si>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</si>
  <si>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</si>
  <si>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</si>
  <si>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</si>
  <si>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</si>
  <si>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</si>
  <si>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</si>
  <si>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</si>
  <si>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</si>
  <si>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</si>
  <si>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</si>
  <si>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</si>
  <si>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</si>
  <si>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</si>
  <si>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</si>
  <si>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</si>
  <si>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</si>
  <si>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</si>
  <si>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</si>
  <si>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</si>
  <si>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</si>
  <si>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</si>
  <si>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</si>
  <si>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</si>
  <si>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</si>
  <si>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</si>
  <si>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</si>
  <si>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</si>
  <si>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</si>
  <si>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</si>
  <si>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</si>
  <si>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</si>
  <si>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</si>
  <si>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</si>
  <si>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</si>
  <si>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</si>
  <si>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</si>
  <si>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</si>
  <si>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</si>
  <si>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</si>
  <si>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</si>
  <si>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</si>
  <si>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</si>
  <si>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</si>
  <si>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</si>
  <si>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</si>
  <si>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</si>
  <si>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</si>
  <si>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</si>
  <si>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</si>
  <si>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</si>
  <si>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</si>
  <si>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</si>
  <si>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</si>
  <si>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</si>
  <si>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</si>
  <si>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</si>
  <si>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</si>
  <si>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</si>
  <si>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</si>
  <si>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</si>
  <si>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</si>
  <si>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</si>
  <si>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</si>
  <si>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</si>
  <si>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</si>
  <si>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</si>
  <si>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</si>
  <si>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</si>
  <si>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</si>
  <si>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</si>
  <si>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</si>
  <si>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</si>
  <si>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</si>
  <si>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</si>
  <si>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</si>
  <si>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</si>
  <si>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</si>
  <si>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</si>
  <si>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</si>
  <si>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</si>
  <si>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</si>
  <si>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</si>
  <si>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</si>
  <si>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</si>
  <si>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</si>
  <si>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</si>
  <si>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</si>
  <si>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</si>
  <si>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</si>
  <si>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</si>
  <si>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</si>
  <si>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</si>
  <si>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</si>
  <si>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</si>
  <si>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</si>
  <si>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</si>
  <si>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</si>
  <si>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</si>
  <si>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</si>
  <si>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</si>
  <si>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</si>
  <si>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</si>
  <si>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</si>
  <si>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</si>
  <si>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</si>
  <si>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</si>
  <si>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</si>
  <si>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</si>
  <si>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</si>
  <si>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</si>
  <si>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</si>
  <si>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</si>
  <si>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</si>
  <si>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</si>
  <si>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</si>
  <si>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</si>
  <si>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</si>
  <si>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</si>
  <si>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</si>
  <si>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</si>
  <si>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</si>
  <si>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</si>
  <si>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</si>
  <si>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</si>
  <si>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</si>
  <si>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</si>
  <si>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</si>
  <si>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</si>
  <si>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</si>
  <si>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</si>
  <si>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</si>
  <si>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</si>
  <si>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</si>
  <si>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</si>
  <si>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</si>
  <si>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</si>
  <si>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</si>
  <si>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</si>
  <si>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</si>
  <si>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</si>
  <si>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</si>
  <si>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</si>
  <si>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</si>
  <si>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</si>
  <si>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</si>
  <si>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</si>
  <si>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</si>
  <si>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</si>
  <si>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</si>
  <si>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</si>
  <si>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</si>
  <si>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</si>
  <si>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</si>
  <si>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</si>
  <si>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</si>
  <si>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</si>
  <si>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</si>
  <si>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</si>
  <si>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</si>
  <si>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</si>
  <si>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</si>
  <si>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</si>
  <si>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</si>
  <si>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</si>
  <si>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</si>
  <si>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</si>
  <si>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</si>
  <si>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</si>
  <si>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</si>
  <si>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</si>
  <si>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</si>
  <si>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</si>
  <si>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</si>
  <si>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</si>
  <si>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</si>
  <si>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</si>
  <si>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</si>
  <si>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</si>
  <si>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</si>
  <si>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</si>
  <si>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</si>
  <si>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</si>
  <si>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</si>
  <si>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</si>
  <si>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</si>
  <si>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</si>
  <si>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</si>
  <si>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</si>
  <si>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</si>
  <si>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</si>
  <si>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</si>
  <si>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</si>
  <si>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</si>
  <si>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</si>
  <si>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</si>
  <si>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</si>
  <si>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</si>
  <si>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</si>
  <si>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</si>
  <si>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</si>
  <si>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</si>
  <si>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</si>
  <si>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</si>
  <si>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</si>
  <si>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</si>
  <si>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</si>
  <si>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</si>
  <si>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</si>
  <si>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</si>
  <si>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</si>
  <si>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</si>
  <si>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</si>
  <si>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</si>
  <si>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</si>
  <si>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</si>
  <si>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</si>
  <si>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</si>
  <si>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</si>
  <si>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</si>
  <si>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</si>
  <si>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</si>
  <si>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</si>
  <si>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</si>
  <si>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</si>
  <si>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</si>
  <si>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</si>
  <si>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</si>
  <si>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</si>
  <si>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</si>
  <si>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</si>
  <si>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</si>
  <si>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</si>
  <si>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</si>
  <si>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</si>
  <si>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</si>
  <si>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</si>
  <si>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</si>
  <si>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</si>
  <si>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</si>
  <si>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</si>
  <si>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</si>
  <si>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</si>
  <si>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</si>
  <si>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</si>
  <si>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</si>
  <si>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</si>
  <si>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</si>
  <si>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</si>
  <si>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</si>
  <si>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</si>
  <si>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</si>
  <si>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</si>
  <si>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</si>
  <si>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</si>
  <si>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</si>
  <si>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</si>
  <si>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</si>
  <si>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</si>
  <si>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</si>
  <si>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</si>
  <si>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</si>
  <si>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</si>
  <si>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</si>
  <si>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</si>
  <si>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</si>
  <si>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</si>
  <si>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</si>
  <si>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</si>
  <si>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</si>
  <si>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</si>
  <si>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</si>
  <si>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</si>
  <si>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</si>
  <si>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2021-20-10000699</t>
  </si>
  <si>
    <t>INSTITUTO  COLOMBIANO DE BIENESTAR FAMILIAR</t>
  </si>
  <si>
    <t>PRESTAR LOS SERVICIOS PARA LA ATENCION A LA PRIMERA INFANCIA EN LOS HOGARES COMUNITARIOS DE BIENESTAR DE HCB – FAMI, DE CONFORMIDAD CON EL MANUAL OPERATIVO DE LA MODALIDAD FAMILIAR, EL LINEAMIENTO TECNICO PARA LA ATENCIÓ A LA PRIMERA INFANCIA, Y LAS DIRECTRICES ESTABLECIDAS POR EL ICBF, EN ARMONÍA CON LAS POLÍTICAS DE ESTADO PARA EL DESARROLLO INTEGRAL DE LA PRIMERA INFANCIA DE CERO A SIEMPRE.</t>
  </si>
  <si>
    <t>20-513-2018</t>
  </si>
  <si>
    <t>PRESTAR LOS SERVICIOS DE HCB FAMI Y HCB FAMILIARES DE CONFORMIDAD CON EL MANUAL OPERATIVO DE LA MODALIDAD INSTITUCIONAL Y LAS DIRECTRICES ESTABLECIDAS POR EL ICBF, EN ARMONÍA CON LAS POLÍTICAS DE ESTADO PARA EL DESARROLLO INTEGRAL DE LA PRIMERA INFANCIA DE CERO A SIEMPRE.</t>
  </si>
  <si>
    <t>NO</t>
  </si>
  <si>
    <t>20-168-2018</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</si>
  <si>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</si>
  <si>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20-569-2016</t>
  </si>
  <si>
    <t>20-396-2016</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</si>
  <si>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</si>
  <si>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20-104-2016</t>
  </si>
  <si>
    <t>20-138-2015</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</si>
  <si>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</si>
  <si>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20004172020</t>
  </si>
  <si>
    <t>PRESTAR LOS SERVICIOS PARA LA ATENCIÓN A LA PRIMERA INFANCIA EN HOGARES COMUNITARIOS DE BIENESTAR -HCB FAMILIA MUJER E INFANCIA – FAMI,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</si>
  <si>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YENITH LORENA CIFUENTES GUEVARA </t>
  </si>
  <si>
    <t>YENITH LORENA CIFUENTES GEUVARA</t>
  </si>
  <si>
    <t>3173818534</t>
  </si>
  <si>
    <t>CALLE 8 # 9 - 48</t>
  </si>
  <si>
    <t>20-184-2020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</si>
  <si>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</si>
  <si>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calle 8 # 9 - 46</t>
  </si>
  <si>
    <t>ASOCHFAMIMA@GMAIL.COM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</si>
</sst>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800199769</v>
      </c>
      <c r="C20" s="5"/>
      <c r="D20" s="73"/>
      <c r="E20" s="5"/>
      <c r="F20" s="5"/>
      <c r="G20" s="5"/>
      <c r="H20" s="243"/>
      <c r="I20" s="149" t="s">
        <v>459</v>
      </c>
      <c r="J20" s="150" t="s">
        <v>484</v>
      </c>
      <c r="K20" s="151">
        <v>160909290</v>
      </c>
      <c r="L20" s="152"/>
      <c r="M20" s="152">
        <v>44561</v>
      </c>
      <c r="N20" s="135">
        <f>+(M20-L20)/30</f>
        <v>1485.3666666666666</v>
      </c>
      <c r="O20" s="138"/>
      <c r="U20" s="134"/>
      <c r="V20" s="105">
        <f ca="1">NOW()</f>
        <v>44193.589609953706</v>
      </c>
      <c r="W20" s="105">
        <f ca="1">NOW()</f>
        <v>44193.589609953706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HOGARES COMUNITARIOS FAMI INMACULADA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2696</v>
      </c>
      <c r="E48" s="145">
        <v>43922</v>
      </c>
      <c r="F48" s="145">
        <v>44165</v>
      </c>
      <c r="G48" s="160">
        <f>IF(AND(E48&lt;&gt;"",F48&lt;&gt;""),((F48-E48)/30),"")</f>
        <v>8.1</v>
      </c>
      <c r="H48" s="122" t="s">
        <v>2678</v>
      </c>
      <c r="I48" s="113" t="s">
        <v>459</v>
      </c>
      <c r="J48" s="113" t="s">
        <v>462</v>
      </c>
      <c r="K48" s="116">
        <v>256290518</v>
      </c>
      <c r="L48" s="115" t="s">
        <v>2681</v>
      </c>
      <c r="M48" s="117">
        <v>1</v>
      </c>
      <c r="N48" s="115" t="s">
        <v>2634</v>
      </c>
      <c r="O48" s="115" t="s">
        <v>1148</v>
      </c>
      <c r="P48" s="78"/>
    </row>
    <row r="49" spans="1:16" s="6" customFormat="1" ht="24.75" customHeight="1" x14ac:dyDescent="0.25">
      <c r="A49" s="143">
        <v>2</v>
      </c>
      <c r="B49" s="111" t="s">
        <v>2677</v>
      </c>
      <c r="C49" s="112" t="s">
        <v>31</v>
      </c>
      <c r="D49" s="110" t="s">
        <v>2679</v>
      </c>
      <c r="E49" s="145">
        <v>43450</v>
      </c>
      <c r="F49" s="145">
        <v>43921</v>
      </c>
      <c r="G49" s="160">
        <f t="shared" ref="G49:G50" si="2">IF(AND(E49&lt;&gt;"",F49&lt;&gt;""),((F49-E49)/30),"")</f>
        <v>15.7</v>
      </c>
      <c r="H49" s="122" t="s">
        <v>2680</v>
      </c>
      <c r="I49" s="113" t="s">
        <v>459</v>
      </c>
      <c r="J49" s="113" t="s">
        <v>462</v>
      </c>
      <c r="K49" s="116">
        <v>417113071</v>
      </c>
      <c r="L49" s="115" t="s">
        <v>2681</v>
      </c>
      <c r="M49" s="117">
        <v>1</v>
      </c>
      <c r="N49" s="115" t="s">
        <v>27</v>
      </c>
      <c r="O49" s="115" t="s">
        <v>26</v>
      </c>
      <c r="P49" s="78"/>
    </row>
    <row r="50" spans="1:16" s="6" customFormat="1" ht="24.75" customHeight="1" x14ac:dyDescent="0.25">
      <c r="A50" s="143">
        <v>3</v>
      </c>
      <c r="B50" s="111" t="s">
        <v>2677</v>
      </c>
      <c r="C50" s="112" t="s">
        <v>31</v>
      </c>
      <c r="D50" s="110" t="s">
        <v>2682</v>
      </c>
      <c r="E50" s="145">
        <v>43297</v>
      </c>
      <c r="F50" s="145">
        <v>43449</v>
      </c>
      <c r="G50" s="160">
        <f t="shared" si="2"/>
        <v>5.0666666666666664</v>
      </c>
      <c r="H50" s="119" t="s">
        <v>2683</v>
      </c>
      <c r="I50" s="113" t="s">
        <v>459</v>
      </c>
      <c r="J50" s="113" t="s">
        <v>462</v>
      </c>
      <c r="K50" s="116">
        <v>137113717</v>
      </c>
      <c r="L50" s="115" t="s">
        <v>2681</v>
      </c>
      <c r="M50" s="117">
        <v>1</v>
      </c>
      <c r="N50" s="115" t="s">
        <v>27</v>
      </c>
      <c r="O50" s="115" t="s">
        <v>26</v>
      </c>
      <c r="P50" s="78"/>
    </row>
    <row r="51" spans="1:16" s="6" customFormat="1" ht="24.75" customHeight="1" outlineLevel="1" x14ac:dyDescent="0.25">
      <c r="A51" s="143">
        <v>4</v>
      </c>
      <c r="B51" s="111" t="s">
        <v>2677</v>
      </c>
      <c r="C51" s="112" t="s">
        <v>31</v>
      </c>
      <c r="D51" s="110" t="s">
        <v>2684</v>
      </c>
      <c r="E51" s="145">
        <v>42661</v>
      </c>
      <c r="F51" s="145">
        <v>43296</v>
      </c>
      <c r="G51" s="160">
        <f t="shared" ref="G51:G107" si="3">IF(AND(E51&lt;&gt;"",F51&lt;&gt;""),((F51-E51)/30),"")</f>
        <v>21.166666666666668</v>
      </c>
      <c r="H51" s="122" t="s">
        <v>2683</v>
      </c>
      <c r="I51" s="113" t="s">
        <v>459</v>
      </c>
      <c r="J51" s="113" t="s">
        <v>462</v>
      </c>
      <c r="K51" s="116">
        <v>577483470</v>
      </c>
      <c r="L51" s="115" t="s">
        <v>2681</v>
      </c>
      <c r="M51" s="117">
        <v>1</v>
      </c>
      <c r="N51" s="115" t="s">
        <v>27</v>
      </c>
      <c r="O51" s="115" t="s">
        <v>26</v>
      </c>
      <c r="P51" s="78"/>
    </row>
    <row r="52" spans="1:16" s="7" customFormat="1" ht="24.75" customHeight="1" outlineLevel="1" x14ac:dyDescent="0.25">
      <c r="A52" s="144">
        <v>5</v>
      </c>
      <c r="B52" s="111" t="s">
        <v>2677</v>
      </c>
      <c r="C52" s="112" t="s">
        <v>31</v>
      </c>
      <c r="D52" s="110" t="s">
        <v>2685</v>
      </c>
      <c r="E52" s="145">
        <v>42614</v>
      </c>
      <c r="F52" s="145">
        <v>42674</v>
      </c>
      <c r="G52" s="160">
        <f t="shared" si="3"/>
        <v>2</v>
      </c>
      <c r="H52" s="119" t="s">
        <v>2686</v>
      </c>
      <c r="I52" s="113" t="s">
        <v>459</v>
      </c>
      <c r="J52" s="113" t="s">
        <v>462</v>
      </c>
      <c r="K52" s="116">
        <v>51648085</v>
      </c>
      <c r="L52" s="115" t="s">
        <v>2681</v>
      </c>
      <c r="M52" s="117">
        <v>1</v>
      </c>
      <c r="N52" s="115" t="s">
        <v>27</v>
      </c>
      <c r="O52" s="115" t="s">
        <v>26</v>
      </c>
      <c r="P52" s="79"/>
    </row>
    <row r="53" spans="1:16" s="7" customFormat="1" ht="24.75" customHeight="1" outlineLevel="1" x14ac:dyDescent="0.25">
      <c r="A53" s="144">
        <v>6</v>
      </c>
      <c r="B53" s="111" t="s">
        <v>2677</v>
      </c>
      <c r="C53" s="112" t="s">
        <v>31</v>
      </c>
      <c r="D53" s="110" t="s">
        <v>2687</v>
      </c>
      <c r="E53" s="145">
        <v>42401</v>
      </c>
      <c r="F53" s="145">
        <v>42613</v>
      </c>
      <c r="G53" s="160">
        <f t="shared" si="3"/>
        <v>7.0666666666666664</v>
      </c>
      <c r="H53" s="119" t="s">
        <v>2686</v>
      </c>
      <c r="I53" s="113" t="s">
        <v>459</v>
      </c>
      <c r="J53" s="113" t="s">
        <v>462</v>
      </c>
      <c r="K53" s="116">
        <v>248468304</v>
      </c>
      <c r="L53" s="115" t="s">
        <v>2681</v>
      </c>
      <c r="M53" s="117">
        <v>1</v>
      </c>
      <c r="N53" s="115" t="s">
        <v>27</v>
      </c>
      <c r="O53" s="115" t="s">
        <v>26</v>
      </c>
      <c r="P53" s="79"/>
    </row>
    <row r="54" spans="1:16" s="7" customFormat="1" ht="24.75" customHeight="1" outlineLevel="1" x14ac:dyDescent="0.25">
      <c r="A54" s="144">
        <v>7</v>
      </c>
      <c r="B54" s="111" t="s">
        <v>2677</v>
      </c>
      <c r="C54" s="112" t="s">
        <v>31</v>
      </c>
      <c r="D54" s="110" t="s">
        <v>2688</v>
      </c>
      <c r="E54" s="145">
        <v>42036</v>
      </c>
      <c r="F54" s="145">
        <v>42369</v>
      </c>
      <c r="G54" s="160">
        <f t="shared" si="3"/>
        <v>11.1</v>
      </c>
      <c r="H54" s="122" t="s">
        <v>2689</v>
      </c>
      <c r="I54" s="113" t="s">
        <v>459</v>
      </c>
      <c r="J54" s="113" t="s">
        <v>462</v>
      </c>
      <c r="K54" s="118">
        <v>233112704</v>
      </c>
      <c r="L54" s="115" t="s">
        <v>2681</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44166</v>
      </c>
      <c r="F114" s="145">
        <v>44757</v>
      </c>
      <c r="G114" s="160">
        <f>IF(AND(E114&lt;&gt;"",F114&lt;&gt;""),((F114-E114)/30),"")</f>
        <v>19.7</v>
      </c>
      <c r="H114" s="122" t="s">
        <v>2691</v>
      </c>
      <c r="I114" s="121" t="s">
        <v>459</v>
      </c>
      <c r="J114" s="121" t="s">
        <v>462</v>
      </c>
      <c r="K114" s="123">
        <v>563757143</v>
      </c>
      <c r="L114" s="100">
        <f>+IF(AND(K114&gt;0,O114="Ejecución"),(K114/877802)*Tabla28[[#This Row],[% participación]],IF(AND(K114&gt;0,O114&lt;&gt;"Ejecución"),"-",""))</f>
        <v>642.23725054169392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122"/>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122"/>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122"/>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122"/>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4827278.7</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33574</v>
      </c>
      <c r="D193" s="5"/>
      <c r="E193" s="126">
        <v>4826</v>
      </c>
      <c r="F193" s="5"/>
      <c r="G193" s="5"/>
      <c r="H193" s="147" t="s">
        <v>2692</v>
      </c>
      <c r="J193" s="5"/>
      <c r="K193" s="127">
        <v>33482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2698</v>
      </c>
      <c r="L211" s="21"/>
      <c r="M211" s="21"/>
      <c r="N211" s="21"/>
      <c r="O211" s="8"/>
    </row>
    <row r="212" spans="1:15" x14ac:dyDescent="0.25">
      <c r="A212" s="9"/>
      <c r="B212" s="27" t="s">
        <v>2619</v>
      </c>
      <c r="C212" s="147" t="s">
        <v>2693</v>
      </c>
      <c r="D212" s="21"/>
      <c r="G212" s="27" t="s">
        <v>2621</v>
      </c>
      <c r="H212" s="148" t="s">
        <v>2694</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2020-12-28T19:17:18Z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