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60" windowWidth="20730" windowHeight="11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<sst xmlns="http://schemas.openxmlformats.org/spreadsheetml/2006/main" count="3107" uniqueCount="2697">
  <si>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</si>
  <si>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</si>
  <si>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</si>
  <si>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</si>
  <si>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</si>
  <si>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</si>
  <si>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</si>
  <si>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</si>
  <si>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</si>
  <si>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</si>
  <si>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</si>
  <si>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</si>
  <si>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</si>
  <si>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</si>
  <si>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</si>
  <si>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</si>
  <si>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</si>
  <si>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</si>
  <si>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</si>
  <si>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</si>
  <si>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</si>
  <si>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</si>
  <si>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</si>
  <si>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</si>
  <si>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</si>
  <si>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</si>
  <si>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</si>
  <si>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</si>
  <si>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</si>
  <si>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</si>
  <si>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</si>
  <si>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</si>
  <si>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</si>
  <si>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</si>
  <si>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</si>
  <si>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</si>
  <si>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</si>
  <si>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</si>
  <si>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</si>
  <si>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</si>
  <si>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</si>
  <si>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</si>
  <si>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</si>
  <si>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</si>
  <si>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</si>
  <si>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</si>
  <si>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</si>
  <si>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</si>
  <si>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</si>
  <si>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</si>
  <si>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</si>
  <si>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</si>
  <si>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</si>
  <si>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</si>
  <si>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</si>
  <si>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</si>
  <si>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</si>
  <si>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</si>
  <si>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</si>
  <si>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</si>
  <si>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</si>
  <si>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</si>
  <si>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</si>
  <si>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</si>
  <si>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</si>
  <si>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</si>
  <si>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</si>
  <si>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</si>
  <si>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</si>
  <si>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</si>
  <si>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</si>
  <si>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</si>
  <si>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</si>
  <si>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</si>
  <si>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</si>
  <si>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</si>
  <si>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</si>
  <si>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</si>
  <si>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</si>
  <si>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</si>
  <si>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</si>
  <si>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</si>
  <si>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</si>
  <si>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</si>
  <si>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</si>
  <si>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</si>
  <si>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</si>
  <si>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</si>
  <si>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</si>
  <si>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</si>
  <si>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</si>
  <si>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</si>
  <si>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</si>
  <si>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</si>
  <si>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</si>
  <si>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</si>
  <si>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</si>
  <si>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</si>
  <si>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</si>
  <si>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</si>
  <si>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</si>
  <si>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</si>
  <si>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</si>
  <si>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</si>
  <si>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</si>
  <si>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</si>
  <si>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</si>
  <si>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</si>
  <si>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</si>
  <si>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</si>
  <si>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</si>
  <si>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</si>
  <si>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</si>
  <si>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</si>
  <si>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</si>
  <si>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</si>
  <si>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</si>
  <si>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</si>
  <si>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</si>
  <si>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</si>
  <si>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</si>
  <si>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</si>
  <si>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</si>
  <si>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</si>
  <si>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</si>
  <si>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</si>
  <si>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</si>
  <si>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</si>
  <si>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</si>
  <si>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</si>
  <si>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</si>
  <si>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</si>
  <si>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</si>
  <si>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</si>
  <si>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</si>
  <si>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</si>
  <si>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</si>
  <si>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</si>
  <si>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</si>
  <si>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</si>
  <si>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</si>
  <si>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</si>
  <si>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</si>
  <si>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</si>
  <si>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</si>
  <si>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</si>
  <si>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</si>
  <si>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</si>
  <si>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</si>
  <si>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</si>
  <si>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</si>
  <si>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</si>
  <si>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</si>
  <si>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</si>
  <si>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</si>
  <si>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</si>
  <si>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</si>
  <si>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</si>
  <si>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</si>
  <si>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</si>
  <si>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</si>
  <si>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</si>
  <si>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</si>
  <si>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</si>
  <si>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</si>
  <si>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</si>
  <si>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</si>
  <si>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</si>
  <si>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</si>
  <si>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</si>
  <si>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</si>
  <si>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</si>
  <si>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</si>
  <si>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</si>
  <si>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</si>
  <si>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</si>
  <si>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</si>
  <si>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</si>
  <si>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</si>
  <si>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</si>
  <si>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</si>
  <si>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</si>
  <si>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</si>
  <si>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</si>
  <si>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</si>
  <si>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</si>
  <si>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</si>
  <si>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</si>
  <si>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</si>
  <si>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</si>
  <si>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</si>
  <si>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</si>
  <si>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</si>
  <si>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</si>
  <si>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</si>
  <si>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</si>
  <si>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</si>
  <si>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</si>
  <si>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</si>
  <si>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</si>
  <si>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</si>
  <si>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</si>
  <si>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</si>
  <si>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</si>
  <si>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</si>
  <si>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</si>
  <si>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</si>
  <si>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</si>
  <si>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</si>
  <si>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</si>
  <si>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</si>
  <si>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</si>
  <si>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</si>
  <si>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</si>
  <si>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</si>
  <si>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</si>
  <si>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</si>
  <si>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</si>
  <si>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</si>
  <si>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</si>
  <si>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</si>
  <si>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</si>
  <si>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</si>
  <si>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</si>
  <si>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</si>
  <si>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</si>
  <si>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</si>
  <si>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</si>
  <si>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</si>
  <si>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</si>
  <si>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</si>
  <si>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</si>
  <si>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</si>
  <si>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</si>
  <si>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</si>
  <si>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</si>
  <si>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</si>
  <si>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</si>
  <si>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</si>
  <si>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</si>
  <si>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</si>
  <si>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</si>
  <si>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</si>
  <si>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</si>
  <si>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</si>
  <si>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</si>
  <si>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</si>
  <si>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</si>
  <si>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</si>
  <si>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</si>
  <si>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</si>
  <si>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</si>
  <si>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</si>
  <si>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</si>
  <si>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</si>
  <si>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</si>
  <si>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</si>
  <si>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</si>
  <si>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</si>
  <si>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</si>
  <si>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</si>
  <si>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</si>
  <si>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</si>
  <si>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</si>
  <si>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</si>
  <si>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</si>
  <si>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</si>
  <si>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</si>
  <si>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</si>
  <si>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</si>
  <si>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</si>
  <si>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</si>
  <si>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</si>
  <si>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</si>
  <si>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</si>
  <si>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</si>
  <si>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</si>
  <si>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</si>
  <si>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</si>
  <si>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</si>
  <si>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</si>
  <si>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</si>
  <si>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</si>
  <si>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</si>
  <si>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</si>
  <si>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</si>
  <si>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</si>
  <si>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</si>
  <si>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</si>
  <si>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</si>
  <si>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</si>
  <si>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</si>
  <si>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</si>
  <si>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</si>
  <si>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</si>
  <si>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</si>
  <si>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</si>
  <si>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</si>
  <si>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</si>
  <si>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</si>
  <si>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</si>
  <si>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</si>
  <si>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</si>
  <si>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</si>
  <si>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</si>
  <si>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</si>
  <si>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</si>
  <si>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</si>
  <si>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</si>
  <si>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</si>
  <si>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</si>
  <si>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</si>
  <si>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</si>
  <si>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</si>
  <si>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</si>
  <si>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</si>
  <si>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</si>
  <si>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</si>
  <si>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</si>
  <si>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</si>
  <si>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</si>
  <si>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</si>
  <si>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</si>
  <si>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</si>
  <si>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</si>
  <si>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</si>
  <si>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</si>
  <si>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</si>
  <si>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</si>
  <si>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</si>
  <si>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</si>
  <si>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</si>
  <si>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</si>
  <si>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</si>
  <si>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</si>
  <si>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</si>
  <si>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</si>
  <si>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</si>
  <si>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</si>
  <si>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</si>
  <si>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</si>
  <si>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</si>
  <si>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</si>
  <si>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</si>
  <si>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</si>
  <si>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</si>
  <si>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</si>
  <si>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</si>
  <si>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</si>
  <si>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</si>
  <si>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</si>
  <si>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</si>
  <si>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</si>
  <si>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</si>
  <si>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</si>
  <si>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</si>
  <si>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</si>
  <si>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</si>
  <si>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</si>
  <si>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</si>
  <si>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</si>
  <si>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</si>
  <si>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</si>
  <si>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</si>
  <si>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</si>
  <si>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</si>
  <si>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</si>
  <si>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</si>
  <si>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</si>
  <si>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</si>
  <si>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</si>
  <si>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</si>
  <si>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</si>
  <si>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</si>
  <si>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</si>
  <si>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</si>
  <si>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</si>
  <si>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</si>
  <si>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</si>
  <si>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</si>
  <si>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</si>
  <si>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</si>
  <si>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</si>
  <si>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</si>
  <si>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</si>
  <si>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</si>
  <si>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</si>
  <si>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</si>
  <si>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</si>
  <si>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</si>
  <si>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</si>
  <si>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</si>
  <si>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</si>
  <si>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</si>
  <si>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</si>
  <si>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</si>
  <si>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</si>
  <si>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</si>
  <si>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</si>
  <si>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</si>
  <si>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</si>
  <si>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</si>
  <si>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</si>
  <si>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</si>
  <si>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</si>
  <si>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</si>
  <si>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</si>
  <si>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</si>
  <si>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</si>
  <si>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</si>
  <si>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</si>
  <si>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</si>
  <si>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</si>
  <si>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</si>
  <si>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</si>
  <si>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</si>
  <si>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</si>
  <si>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</si>
  <si>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</si>
  <si>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</si>
  <si>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</si>
  <si>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</si>
  <si>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</si>
  <si>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</si>
  <si>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</si>
  <si>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</si>
  <si>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</si>
  <si>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</si>
  <si>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</si>
  <si>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</si>
  <si>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</si>
  <si>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</si>
  <si>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</si>
  <si>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</si>
  <si>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</si>
  <si>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</si>
  <si>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</si>
  <si>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</si>
  <si>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</si>
  <si>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</si>
  <si>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</si>
  <si>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</si>
  <si>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</si>
  <si>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</si>
  <si>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</si>
  <si>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</si>
  <si>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</si>
  <si>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</si>
  <si>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</si>
  <si>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</si>
  <si>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</si>
  <si>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</si>
  <si>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</si>
  <si>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</si>
  <si>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</si>
  <si>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</si>
  <si>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</si>
  <si>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</si>
  <si>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</si>
  <si>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</si>
  <si>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</si>
  <si>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</si>
  <si>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</si>
  <si>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</si>
  <si>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</si>
  <si>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</si>
  <si>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</si>
  <si>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</si>
  <si>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</si>
  <si>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</si>
  <si>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</si>
  <si>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</si>
  <si>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</si>
  <si>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</si>
  <si>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</si>
  <si>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</si>
  <si>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</si>
  <si>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</si>
  <si>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</si>
  <si>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</si>
  <si>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</si>
  <si>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</si>
  <si>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</si>
  <si>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</si>
  <si>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</si>
  <si>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</si>
  <si>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</si>
  <si>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</si>
  <si>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</si>
  <si>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</si>
  <si>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</si>
  <si>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</si>
  <si>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</si>
  <si>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</si>
  <si>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</si>
  <si>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</si>
  <si>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</si>
  <si>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</si>
  <si>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</si>
  <si>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</si>
  <si>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</si>
  <si>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</si>
  <si>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</si>
  <si>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</si>
  <si>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</si>
  <si>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</si>
  <si>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</si>
  <si>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</si>
  <si>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</si>
  <si>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</si>
  <si>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</si>
  <si>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</si>
  <si>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</si>
  <si>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</si>
  <si>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</si>
  <si>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</si>
  <si>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</si>
  <si>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</si>
  <si>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</si>
  <si>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</si>
  <si>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</si>
  <si>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</si>
  <si>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</si>
  <si>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</si>
  <si>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</si>
  <si>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</si>
  <si>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</si>
  <si>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</si>
  <si>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</si>
  <si>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</si>
  <si>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</si>
  <si>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</si>
  <si>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</si>
  <si>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</si>
  <si>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</si>
  <si>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</si>
  <si>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</si>
  <si>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</si>
  <si>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</si>
  <si>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</si>
  <si>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</si>
  <si>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</si>
  <si>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</si>
  <si>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</si>
  <si>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</si>
  <si>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</si>
  <si>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</si>
  <si>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</si>
  <si>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</si>
  <si>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</si>
  <si>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</si>
  <si>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</si>
  <si>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</si>
  <si>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</si>
  <si>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</si>
  <si>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</si>
  <si>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</si>
  <si>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</si>
  <si>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</si>
  <si>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</si>
  <si>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</si>
  <si>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</si>
  <si>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</si>
  <si>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</si>
  <si>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</si>
  <si>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</si>
  <si>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</si>
  <si>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</si>
  <si>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</si>
  <si>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</si>
  <si>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</si>
  <si>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</si>
  <si>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</si>
  <si>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</si>
  <si>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</si>
  <si>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</si>
  <si>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</si>
  <si>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</si>
  <si>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</si>
  <si>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</si>
  <si>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</si>
  <si>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</si>
  <si>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</si>
  <si>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</si>
  <si>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</si>
  <si>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</si>
  <si>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</si>
  <si>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</si>
  <si>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</si>
  <si>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</si>
  <si>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</si>
  <si>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</si>
  <si>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</si>
  <si>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</si>
  <si>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</si>
  <si>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</si>
  <si>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</si>
  <si>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</si>
  <si>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</si>
  <si>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</si>
  <si>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</si>
  <si>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</si>
  <si>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</si>
  <si>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</si>
  <si>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</si>
  <si>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</si>
  <si>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</si>
  <si>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</si>
  <si>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</si>
  <si>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</si>
  <si>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</si>
  <si>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</si>
  <si>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</si>
  <si>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</si>
  <si>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</si>
  <si>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</si>
  <si>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</si>
  <si>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</si>
  <si>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</si>
  <si>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</si>
  <si>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</si>
  <si>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</si>
  <si>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</si>
  <si>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</si>
  <si>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</si>
  <si>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</si>
  <si>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</si>
  <si>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</si>
  <si>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</si>
  <si>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</si>
  <si>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</si>
  <si>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</si>
  <si>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</si>
  <si>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</si>
  <si>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</si>
  <si>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</si>
  <si>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</si>
  <si>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</si>
  <si>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</si>
  <si>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</si>
  <si>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</si>
  <si>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</si>
  <si>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</si>
  <si>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</si>
  <si>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</si>
  <si>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</si>
  <si>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</si>
  <si>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</si>
  <si>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</si>
  <si>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</si>
  <si>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</si>
  <si>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</si>
  <si>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</si>
  <si>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</si>
  <si>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</si>
  <si>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</si>
  <si>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</si>
  <si>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</si>
  <si>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</si>
  <si>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</si>
  <si>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</si>
  <si>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</si>
  <si>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</si>
  <si>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</si>
  <si>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</si>
  <si>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</si>
  <si>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</si>
  <si>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</si>
  <si>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</si>
  <si>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</si>
  <si>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</si>
  <si>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</si>
  <si>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</si>
  <si>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</si>
  <si>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</si>
  <si>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</si>
  <si>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</si>
  <si>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</si>
  <si>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</si>
  <si>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</si>
  <si>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</si>
  <si>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</si>
  <si>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</si>
  <si>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</si>
  <si>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</si>
  <si>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</si>
  <si>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</si>
  <si>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</si>
  <si>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</si>
  <si>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</si>
  <si>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</si>
  <si>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</si>
  <si>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</si>
  <si>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</si>
  <si>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</si>
  <si>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</si>
  <si>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</si>
  <si>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</si>
  <si>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</si>
  <si>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</si>
  <si>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</si>
  <si>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</si>
  <si>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</si>
  <si>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</si>
  <si>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</si>
  <si>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</si>
  <si>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</si>
  <si>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</si>
  <si>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</si>
  <si>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</si>
  <si>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</si>
  <si>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</si>
  <si>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</si>
  <si>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</si>
  <si>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</si>
  <si>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</si>
  <si>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</si>
  <si>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</si>
  <si>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</si>
  <si>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</si>
  <si>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</si>
  <si>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</si>
  <si>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</si>
  <si>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</si>
  <si>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</si>
  <si>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</si>
  <si>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</si>
  <si>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</si>
  <si>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</si>
  <si>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</si>
  <si>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</si>
  <si>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</si>
  <si>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</si>
  <si>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</si>
  <si>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</si>
  <si>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</si>
  <si>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</si>
  <si>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</si>
  <si>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</si>
  <si>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</si>
  <si>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</si>
  <si>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</si>
  <si>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</si>
  <si>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</si>
  <si>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</si>
  <si>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</si>
  <si>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</si>
  <si>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</si>
  <si>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</si>
  <si>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</si>
  <si>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</si>
  <si>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</si>
  <si>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</si>
  <si>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</si>
  <si>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</si>
  <si>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</si>
  <si>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</si>
  <si>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</si>
  <si>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</si>
  <si>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</si>
  <si>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</si>
  <si>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</si>
  <si>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</si>
  <si>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</si>
  <si>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</si>
  <si>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</si>
  <si>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</si>
  <si>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</si>
  <si>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</si>
  <si>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</si>
  <si>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</si>
  <si>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</si>
  <si>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</si>
  <si>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</si>
  <si>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</si>
  <si>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</si>
  <si>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</si>
  <si>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</si>
  <si>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</si>
  <si>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</si>
  <si>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</si>
  <si>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</si>
  <si>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</si>
  <si>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</si>
  <si>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</si>
  <si>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</si>
  <si>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</si>
  <si>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</si>
  <si>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</si>
  <si>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</si>
  <si>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</si>
  <si>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</si>
  <si>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</si>
  <si>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</si>
  <si>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</si>
  <si>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</si>
  <si>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</si>
  <si>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</si>
  <si>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</si>
  <si>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</si>
  <si>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</si>
  <si>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</si>
  <si>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</si>
  <si>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</si>
  <si>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</si>
  <si>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</si>
  <si>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</si>
  <si>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</si>
  <si>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</si>
  <si>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</si>
  <si>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</si>
  <si>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</si>
  <si>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</si>
  <si>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</si>
  <si>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</si>
  <si>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</si>
  <si>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</si>
  <si>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</si>
  <si>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</si>
  <si>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</si>
  <si>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</si>
  <si>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</si>
  <si>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</si>
  <si>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</si>
  <si>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</si>
  <si>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</si>
  <si>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</si>
  <si>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</si>
  <si>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</si>
  <si>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</si>
  <si>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</si>
  <si>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</si>
  <si>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</si>
  <si>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</si>
  <si>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</si>
  <si>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</si>
  <si>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</si>
  <si>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</si>
  <si>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</si>
  <si>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</si>
  <si>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</si>
  <si>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</si>
  <si>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</si>
  <si>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</si>
  <si>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</si>
  <si>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</si>
  <si>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</si>
  <si>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</si>
  <si>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</si>
  <si>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</si>
  <si>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</si>
  <si>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</si>
  <si>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</si>
  <si>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</si>
  <si>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</si>
  <si>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</si>
  <si>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</si>
  <si>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</si>
  <si>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</si>
  <si>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</si>
  <si>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</si>
  <si>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</si>
  <si>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</si>
  <si>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</si>
  <si>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</si>
  <si>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</si>
  <si>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</si>
  <si>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</si>
  <si>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</si>
  <si>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</si>
  <si>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</si>
  <si>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</si>
  <si>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</si>
  <si>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</si>
  <si>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</si>
  <si>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</si>
  <si>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</si>
  <si>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</si>
  <si>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</si>
  <si>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</si>
  <si>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</si>
  <si>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</si>
  <si>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</si>
  <si>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</si>
  <si>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</si>
  <si>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</si>
  <si>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</si>
  <si>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</si>
  <si>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</si>
  <si>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</si>
  <si>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</si>
  <si>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</si>
  <si>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</si>
  <si>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</si>
  <si>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</si>
  <si>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</si>
  <si>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</si>
  <si>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</si>
  <si>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</si>
  <si>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</si>
  <si>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</si>
  <si>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</si>
  <si>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</si>
  <si>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</si>
  <si>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</si>
  <si>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</si>
  <si>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</si>
  <si>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</si>
  <si>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</si>
  <si>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</si>
  <si>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</si>
  <si>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</si>
  <si>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</si>
  <si>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</si>
  <si>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</si>
  <si>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</si>
  <si>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</si>
  <si>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</si>
  <si>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</si>
  <si>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</si>
  <si>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</si>
  <si>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</si>
  <si>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</si>
  <si>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</si>
  <si>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</si>
  <si>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</si>
  <si>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</si>
  <si>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</si>
  <si>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</si>
  <si>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</si>
  <si>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</si>
  <si>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</si>
  <si>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</si>
  <si>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</si>
  <si>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</si>
  <si>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</si>
  <si>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</si>
  <si>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</si>
  <si>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</si>
  <si>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</si>
  <si>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</si>
  <si>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</si>
  <si>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</si>
  <si>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</si>
  <si>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</si>
  <si>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</si>
  <si>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</si>
  <si>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</si>
  <si>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</si>
  <si>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</si>
  <si>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</si>
  <si>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</si>
  <si>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</si>
  <si>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</si>
  <si>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</si>
  <si>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</si>
  <si>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</si>
  <si>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</si>
  <si>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</si>
  <si>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</si>
  <si>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</si>
  <si>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</si>
  <si>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</si>
  <si>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</si>
  <si>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</si>
  <si>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</si>
  <si>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</si>
  <si>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</si>
  <si>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</si>
  <si>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</si>
  <si>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</si>
  <si>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</si>
  <si>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</si>
  <si>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</si>
  <si>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</si>
  <si>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</si>
  <si>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</si>
  <si>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</si>
  <si>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</si>
  <si>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</si>
  <si>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</si>
  <si>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</si>
  <si>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</si>
  <si>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</si>
  <si>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</si>
  <si>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</si>
  <si>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</si>
  <si>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</si>
  <si>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</si>
  <si>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</si>
  <si>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</si>
  <si>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</si>
  <si>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</si>
  <si>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</si>
  <si>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</si>
  <si>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</si>
  <si>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</si>
  <si>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</si>
  <si>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</si>
  <si>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</si>
  <si>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</si>
  <si>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</si>
  <si>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</si>
  <si>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</si>
  <si>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</si>
  <si>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</si>
  <si>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</si>
  <si>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</si>
  <si>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</si>
  <si>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</si>
  <si>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</si>
  <si>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</si>
  <si>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</si>
  <si>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</si>
  <si>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</si>
  <si>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</si>
  <si>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</si>
  <si>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</si>
  <si>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</si>
  <si>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</si>
  <si>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</si>
  <si>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</si>
  <si>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</si>
  <si>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</si>
  <si>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</si>
  <si>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</si>
  <si>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</si>
  <si>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</si>
  <si>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</si>
  <si>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</si>
  <si>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</si>
  <si>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</si>
  <si>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</si>
  <si>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</si>
  <si>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</si>
  <si>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</si>
  <si>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</si>
  <si>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</si>
  <si>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</si>
  <si>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</si>
  <si>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</si>
  <si>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</si>
  <si>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</si>
  <si>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</si>
  <si>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</si>
  <si>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</si>
  <si>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</si>
  <si>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</si>
  <si>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</si>
  <si>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</si>
  <si>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</si>
  <si>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</si>
  <si>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</si>
  <si>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</si>
  <si>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</si>
  <si>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</si>
  <si>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</si>
  <si>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</si>
  <si>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</si>
  <si>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</si>
  <si>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</si>
  <si>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</si>
  <si>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</si>
  <si>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</si>
  <si>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</si>
  <si>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</si>
  <si>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</si>
  <si>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</si>
  <si>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</si>
  <si>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</si>
  <si>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</si>
  <si>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</si>
  <si>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</si>
  <si>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</si>
  <si>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</si>
  <si>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</si>
  <si>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</si>
  <si>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</si>
  <si>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</si>
  <si>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</si>
  <si>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</si>
  <si>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</si>
  <si>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</si>
  <si>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</si>
  <si>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</si>
  <si>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</si>
  <si>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</si>
  <si>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</si>
  <si>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</si>
  <si>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</si>
  <si>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</si>
  <si>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</si>
  <si>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</si>
  <si>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</si>
  <si>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</si>
  <si>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</si>
  <si>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</si>
  <si>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</si>
  <si>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</si>
  <si>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</si>
  <si>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</si>
  <si>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</si>
  <si>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</si>
  <si>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</si>
  <si>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</si>
  <si>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</si>
  <si>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</si>
  <si>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</si>
  <si>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</si>
  <si>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</si>
  <si>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</si>
  <si>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</si>
  <si>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</si>
  <si>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</si>
  <si>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</si>
  <si>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</si>
  <si>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</si>
  <si>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</si>
  <si>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</si>
  <si>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</si>
  <si>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</si>
  <si>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</si>
  <si>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</si>
  <si>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</si>
  <si>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</si>
  <si>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</si>
  <si>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</si>
  <si>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</si>
  <si>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</si>
  <si>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</si>
  <si>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</si>
  <si>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</si>
  <si>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</si>
  <si>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</si>
  <si>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</si>
  <si>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</si>
  <si>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</si>
  <si>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</si>
  <si>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</si>
  <si>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</si>
  <si>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</si>
  <si>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</si>
  <si>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</si>
  <si>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</si>
  <si>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</si>
  <si>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</si>
  <si>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</si>
  <si>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</si>
  <si>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</si>
  <si>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</si>
  <si>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</si>
  <si>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</si>
  <si>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</si>
  <si>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</si>
  <si>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</si>
  <si>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</si>
  <si>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</si>
  <si>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</si>
  <si>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</si>
  <si>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</si>
  <si>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</si>
  <si>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</si>
  <si>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</si>
  <si>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</si>
  <si>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</si>
  <si>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</si>
  <si>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</si>
  <si>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</si>
  <si>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</si>
  <si>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</si>
  <si>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</si>
  <si>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</si>
  <si>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</si>
  <si>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</si>
  <si>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</si>
  <si>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</si>
  <si>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</si>
  <si>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</si>
  <si>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</si>
  <si>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</si>
  <si>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</si>
  <si>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</si>
  <si>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</si>
  <si>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</si>
  <si>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</si>
  <si>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</si>
  <si>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</si>
  <si>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</si>
  <si>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</si>
  <si>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</si>
  <si>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</si>
  <si>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</si>
  <si>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</si>
  <si>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</si>
  <si>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</si>
  <si>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</si>
  <si>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</si>
  <si>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</si>
  <si>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</si>
  <si>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</si>
  <si>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</si>
  <si>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</si>
  <si>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</si>
  <si>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</si>
  <si>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</si>
  <si>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</si>
  <si>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</si>
  <si>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</si>
  <si>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</si>
  <si>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</si>
  <si>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</si>
  <si>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</si>
  <si>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</si>
  <si>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</si>
  <si>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</si>
  <si>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</si>
  <si>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</si>
  <si>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</si>
  <si>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</si>
  <si>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</si>
  <si>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</si>
  <si>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</si>
  <si>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</si>
  <si>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</si>
  <si>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</si>
  <si>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</si>
  <si>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</si>
  <si>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</si>
  <si>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</si>
  <si>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</si>
  <si>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</si>
  <si>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</si>
  <si>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</si>
  <si>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</si>
  <si>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</si>
  <si>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</si>
  <si>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</si>
  <si>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</si>
  <si>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</si>
  <si>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</si>
  <si>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</si>
  <si>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</si>
  <si>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</si>
  <si>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</si>
  <si>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</si>
  <si>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</si>
  <si>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</si>
  <si>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</si>
  <si>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</si>
  <si>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</si>
  <si>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</si>
  <si>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</si>
  <si>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</si>
  <si>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</si>
  <si>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</si>
  <si>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</si>
  <si>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</si>
  <si>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</si>
  <si>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</si>
  <si>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</si>
  <si>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</si>
  <si>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</si>
  <si>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</si>
  <si>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</si>
  <si>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</si>
  <si>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</si>
  <si>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</si>
  <si>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</si>
  <si>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</si>
  <si>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</si>
  <si>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</si>
  <si>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</si>
  <si>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</si>
  <si>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</si>
  <si>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</si>
  <si>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</si>
  <si>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</si>
  <si>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</si>
  <si>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</si>
  <si>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</si>
  <si>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</si>
  <si>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</si>
  <si>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</si>
  <si>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</si>
  <si>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</si>
  <si>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</si>
  <si>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</si>
  <si>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</si>
  <si>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</si>
  <si>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</si>
  <si>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</si>
  <si>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</si>
  <si>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</si>
  <si>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</si>
  <si>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</si>
  <si>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</si>
  <si>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</si>
  <si>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</si>
  <si>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</si>
  <si>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</si>
  <si>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</si>
  <si>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</si>
  <si>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</si>
  <si>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</si>
  <si>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</si>
  <si>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</si>
  <si>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</si>
  <si>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</si>
  <si>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</si>
  <si>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</si>
  <si>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</si>
  <si>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</si>
  <si>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</si>
  <si>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</si>
  <si>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</si>
  <si>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</si>
  <si>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</si>
  <si>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</si>
  <si>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</si>
  <si>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</si>
  <si>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</si>
  <si>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</si>
  <si>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</si>
  <si>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</si>
  <si>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</si>
  <si>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</si>
  <si>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</si>
  <si>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</si>
  <si>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</si>
  <si>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</si>
  <si>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</si>
  <si>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</si>
  <si>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</si>
  <si>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</si>
  <si>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</si>
  <si>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</si>
  <si>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</si>
  <si>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</si>
  <si>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</si>
  <si>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</si>
  <si>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</si>
  <si>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</si>
  <si>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</si>
  <si>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</si>
  <si>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</si>
  <si>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</si>
  <si>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</si>
  <si>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</si>
  <si>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</si>
  <si>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</si>
  <si>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</si>
  <si>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</si>
  <si>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</si>
  <si>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</si>
  <si>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</si>
  <si>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</si>
  <si>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</si>
  <si>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</si>
  <si>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</si>
  <si>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</si>
  <si>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</si>
  <si>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</si>
  <si>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</si>
  <si>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</si>
  <si>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</si>
  <si>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</si>
  <si>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</si>
  <si>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</si>
  <si>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</si>
  <si>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</si>
  <si>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</si>
  <si>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</si>
  <si>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</si>
  <si>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</si>
  <si>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</si>
  <si>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</si>
  <si>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</si>
  <si>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</si>
  <si>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</si>
  <si>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</si>
  <si>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</si>
  <si>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</si>
  <si>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</si>
  <si>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</si>
  <si>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</si>
  <si>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</si>
  <si>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</si>
  <si>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</si>
  <si>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</si>
  <si>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</si>
  <si>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</si>
  <si>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</si>
  <si>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</si>
  <si>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</si>
  <si>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</si>
  <si>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</si>
  <si>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</si>
  <si>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</si>
  <si>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</si>
  <si>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</si>
  <si>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</si>
  <si>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</si>
  <si>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</si>
  <si>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</si>
  <si>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</si>
  <si>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</si>
  <si>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</si>
  <si>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</si>
  <si>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</si>
  <si>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</si>
  <si>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</si>
  <si>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</si>
  <si>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</si>
  <si>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</si>
  <si>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</si>
  <si>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</si>
  <si>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</si>
  <si>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</si>
  <si>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</si>
  <si>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</si>
  <si>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</si>
  <si>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</si>
  <si>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</si>
  <si>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</si>
  <si>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</si>
  <si>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</si>
  <si>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</si>
  <si>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</si>
  <si>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</si>
  <si>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</si>
  <si>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</si>
  <si>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</si>
  <si>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</si>
  <si>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</si>
  <si>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</si>
  <si>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</si>
  <si>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</si>
  <si>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</si>
  <si>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</si>
  <si>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</si>
  <si>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</si>
  <si>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</si>
  <si>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</si>
  <si>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</si>
  <si>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</si>
  <si>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</si>
  <si>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</si>
  <si>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</si>
  <si>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</si>
  <si>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</si>
  <si>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</si>
  <si>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</si>
  <si>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</si>
  <si>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</si>
  <si>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</si>
  <si>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</si>
  <si>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</si>
  <si>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</si>
  <si>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</si>
  <si>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</si>
  <si>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</si>
  <si>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</si>
  <si>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</si>
  <si>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</si>
  <si>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</si>
  <si>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</si>
  <si>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</si>
  <si>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</si>
  <si>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</si>
  <si>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</si>
  <si>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</si>
  <si>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</si>
  <si>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</si>
  <si>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</si>
  <si>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</si>
  <si>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</si>
  <si>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</si>
  <si>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</si>
  <si>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</si>
  <si>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</si>
  <si>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</si>
  <si>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</si>
  <si>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</si>
  <si>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</si>
  <si>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</si>
  <si>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</si>
  <si>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</si>
  <si>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</si>
  <si>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</si>
  <si>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</si>
  <si>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</si>
  <si>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</si>
  <si>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</si>
  <si>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</si>
  <si>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</si>
  <si>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</si>
  <si>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</si>
  <si>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</si>
  <si>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</si>
  <si>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</si>
  <si>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</si>
  <si>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</si>
  <si>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</si>
  <si>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</si>
  <si>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</si>
  <si>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</si>
  <si>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</si>
  <si>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</si>
  <si>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</si>
  <si>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</si>
  <si>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</si>
  <si>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</si>
  <si>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</si>
  <si>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</si>
  <si>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</si>
  <si>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</si>
  <si>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</si>
  <si>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</si>
  <si>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</si>
  <si>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</si>
  <si>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</si>
  <si>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</si>
  <si>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</si>
  <si>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</si>
  <si>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</si>
  <si>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</si>
  <si>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</si>
  <si>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</si>
  <si>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</si>
  <si>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</si>
  <si>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</si>
  <si>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</si>
  <si>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</si>
  <si>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</si>
  <si>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</si>
  <si>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</si>
  <si>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</si>
  <si>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</si>
  <si>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</si>
  <si>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</si>
  <si>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</si>
  <si>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</si>
  <si>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</si>
  <si>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</si>
  <si>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</si>
  <si>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</si>
  <si>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</si>
  <si>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</si>
  <si>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</si>
  <si>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</si>
  <si>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</si>
  <si>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</si>
  <si>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</si>
  <si>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</si>
  <si>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</si>
  <si>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</si>
  <si>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</si>
  <si>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</si>
  <si>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</si>
  <si>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</si>
  <si>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</si>
  <si>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</si>
  <si>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</si>
  <si>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</si>
  <si>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</si>
  <si>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</si>
  <si>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</si>
  <si>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</si>
  <si>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</si>
  <si>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</si>
  <si>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</si>
  <si>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</si>
  <si>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</si>
  <si>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</si>
  <si>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</si>
  <si>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</si>
  <si>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</si>
  <si>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</si>
  <si>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</si>
  <si>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</si>
  <si>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</si>
  <si>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</si>
  <si>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</si>
  <si>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</si>
  <si>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</si>
  <si>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</si>
  <si>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</si>
  <si>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</si>
  <si>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</si>
  <si>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</si>
  <si>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</si>
  <si>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</si>
  <si>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</si>
  <si>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</si>
  <si>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</si>
  <si>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</si>
  <si>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</si>
  <si>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</si>
  <si>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</si>
  <si>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</si>
  <si>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</si>
  <si>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</si>
  <si>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</si>
  <si>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</si>
  <si>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</si>
  <si>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</si>
  <si>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</si>
  <si>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</si>
  <si>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</si>
  <si>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</si>
  <si>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</si>
  <si>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</si>
  <si>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</si>
  <si>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</si>
  <si>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</si>
  <si>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</si>
  <si>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</si>
  <si>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</si>
  <si>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</si>
  <si>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</si>
  <si>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</si>
  <si>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</si>
  <si>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</si>
  <si>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</si>
  <si>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</si>
  <si>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</si>
  <si>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</si>
  <si>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</si>
  <si>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</si>
  <si>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</si>
  <si>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</si>
  <si>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</si>
  <si>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</si>
  <si>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</si>
  <si>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</si>
  <si>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</si>
  <si>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</si>
  <si>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</si>
  <si>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</si>
  <si>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</si>
  <si>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</si>
  <si>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</si>
  <si>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</si>
  <si>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</si>
  <si>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</si>
  <si>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</si>
  <si>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</si>
  <si>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</si>
  <si>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</si>
  <si>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</si>
  <si>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</si>
  <si>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</si>
  <si>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</si>
  <si>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</si>
  <si>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</si>
  <si>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</si>
  <si>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</si>
  <si>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</si>
  <si>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</si>
  <si>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</si>
  <si>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</si>
  <si>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</si>
  <si>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</si>
  <si>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</si>
  <si>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</si>
  <si>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</si>
  <si>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</si>
  <si>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</si>
  <si>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</si>
  <si>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</si>
  <si>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</si>
  <si>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</si>
  <si>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</si>
  <si>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</si>
  <si>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</si>
  <si>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</si>
  <si>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</si>
  <si>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</si>
  <si>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</si>
  <si>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</si>
  <si>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</si>
  <si>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</si>
  <si>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</si>
  <si>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</si>
  <si>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</si>
  <si>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</si>
  <si>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</si>
  <si>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</si>
  <si>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</si>
  <si>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</si>
  <si>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</si>
  <si>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</si>
  <si>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</si>
  <si>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</si>
  <si>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</si>
  <si>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</si>
  <si>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</si>
  <si>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</si>
  <si>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</si>
  <si>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</si>
  <si>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</si>
  <si>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</si>
  <si>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</si>
  <si>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</si>
  <si>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</si>
  <si>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</si>
  <si>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</si>
  <si>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</si>
  <si>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</si>
  <si>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</si>
  <si>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</si>
  <si>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</si>
  <si>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</si>
  <si>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</si>
  <si>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</si>
  <si>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</si>
  <si>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</si>
  <si>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</si>
  <si>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</si>
  <si>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</si>
  <si>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</si>
  <si>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</si>
  <si>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</si>
  <si>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</si>
  <si>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</si>
  <si>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</si>
  <si>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</si>
  <si>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</si>
  <si>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</si>
  <si>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</si>
  <si>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</si>
  <si>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</si>
  <si>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</si>
  <si>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</si>
  <si>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</si>
  <si>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</si>
  <si>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</si>
  <si>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</si>
  <si>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</si>
  <si>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</si>
  <si>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</si>
  <si>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</si>
  <si>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</si>
  <si>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</si>
  <si>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</si>
  <si>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</si>
  <si>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</si>
  <si>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</si>
  <si>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</si>
  <si>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</si>
  <si>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</si>
  <si>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</si>
  <si>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</si>
  <si>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</si>
  <si>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</si>
  <si>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</si>
  <si>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</si>
  <si>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</si>
  <si>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</si>
  <si>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</si>
  <si>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</si>
  <si>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</si>
  <si>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</si>
  <si>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</si>
  <si>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</si>
  <si>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</si>
  <si>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</si>
  <si>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</si>
  <si>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</si>
  <si>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</si>
  <si>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</si>
  <si>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</si>
  <si>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</si>
  <si>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</si>
  <si>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</si>
  <si>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</si>
  <si>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</si>
  <si>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</si>
  <si>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</si>
  <si>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</si>
  <si>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</si>
  <si>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</si>
  <si>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</si>
  <si>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</si>
  <si>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</si>
  <si>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</si>
  <si>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</si>
  <si>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</si>
  <si>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</si>
  <si>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</si>
  <si>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</si>
  <si>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</si>
  <si>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</si>
  <si>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</si>
  <si>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</si>
  <si>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</si>
  <si>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</si>
  <si>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</si>
  <si>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</si>
  <si>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</si>
  <si>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</si>
  <si>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</si>
  <si>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</si>
  <si>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</si>
  <si>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</si>
  <si>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</si>
  <si>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</si>
  <si>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</si>
  <si>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</si>
  <si>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</si>
  <si>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</si>
  <si>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</si>
  <si>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</si>
  <si>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</si>
  <si>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</si>
  <si>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</si>
  <si>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</si>
  <si>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</si>
  <si>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</si>
  <si>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</si>
  <si>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</si>
  <si>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</si>
  <si>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</si>
  <si>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</si>
  <si>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</si>
  <si>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</si>
  <si>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</si>
  <si>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</si>
  <si>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</si>
  <si>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</si>
  <si>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</si>
  <si>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</si>
  <si>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</si>
  <si>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</si>
  <si>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</si>
  <si>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</si>
  <si>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</si>
  <si>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</si>
  <si>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</si>
  <si>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</si>
  <si>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</si>
  <si>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</si>
  <si>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</si>
  <si>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</si>
  <si>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</si>
  <si>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</si>
  <si>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</si>
  <si>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</si>
  <si>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</si>
  <si>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</si>
  <si>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</si>
  <si>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</si>
  <si>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</si>
  <si>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</si>
  <si>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</si>
  <si>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</si>
  <si>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</si>
  <si>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</si>
  <si>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</si>
  <si>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</si>
  <si>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</si>
  <si>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</si>
  <si>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</si>
  <si>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</si>
  <si>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</si>
  <si>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</si>
  <si>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</si>
  <si>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</si>
  <si>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</si>
  <si>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</si>
  <si>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</si>
  <si>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</si>
  <si>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</si>
  <si>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</si>
  <si>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</si>
  <si>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</si>
  <si>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</si>
  <si>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</si>
  <si>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</si>
  <si>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</si>
  <si>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</si>
  <si>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</si>
  <si>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</si>
  <si>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</si>
  <si>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</si>
  <si>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</si>
  <si>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</si>
  <si>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</si>
  <si>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</si>
  <si>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</si>
  <si>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</si>
  <si>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</si>
  <si>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</si>
  <si>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</si>
  <si>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</si>
  <si>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</si>
  <si>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</si>
  <si>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</si>
  <si>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</si>
  <si>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</si>
  <si>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</si>
  <si>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</si>
  <si>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</si>
  <si>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</si>
  <si>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</si>
  <si>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</si>
  <si>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</si>
  <si>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</si>
  <si>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</si>
  <si>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</si>
  <si>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</si>
  <si>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</si>
  <si>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</si>
  <si>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</si>
  <si>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</si>
  <si>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</si>
  <si>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</si>
  <si>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</si>
  <si>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</si>
  <si>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</si>
  <si>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</si>
  <si>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</si>
  <si>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</si>
  <si>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</si>
  <si>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</si>
  <si>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</si>
  <si>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</si>
  <si>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</si>
  <si>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</si>
  <si>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</si>
  <si>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</si>
  <si>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</si>
  <si>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</si>
  <si>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</si>
  <si>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</si>
  <si>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</si>
  <si>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</si>
  <si>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</si>
  <si>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</si>
  <si>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</si>
  <si>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</si>
  <si>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</si>
  <si>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</si>
  <si>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</si>
  <si>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</si>
  <si>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</si>
  <si>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</si>
  <si>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</si>
  <si>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</si>
  <si>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</si>
  <si>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</si>
  <si>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</si>
  <si>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</si>
  <si>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</si>
  <si>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</si>
  <si>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</si>
  <si>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</si>
  <si>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</si>
  <si>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</si>
  <si>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</si>
  <si>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</si>
  <si>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</si>
  <si>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</si>
  <si>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</si>
  <si>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</si>
  <si>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</si>
  <si>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</si>
  <si>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</si>
  <si>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</si>
  <si>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</si>
  <si>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</si>
  <si>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</si>
  <si>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</si>
  <si>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</si>
  <si>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</si>
  <si>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</si>
  <si>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</si>
  <si>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</si>
  <si>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</si>
  <si>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</si>
  <si>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</si>
  <si>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</si>
  <si>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</si>
  <si>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</si>
  <si>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</si>
  <si>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</si>
  <si>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</si>
  <si>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</si>
  <si>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</si>
  <si>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</si>
  <si>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</si>
  <si>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</si>
  <si>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</si>
  <si>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</si>
  <si>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</si>
  <si>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</si>
  <si>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</si>
  <si>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</si>
  <si>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</si>
  <si>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</si>
  <si>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</si>
  <si>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</si>
  <si>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</si>
  <si>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</si>
  <si>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</si>
  <si>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</si>
  <si>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</si>
  <si>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</si>
  <si>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</si>
  <si>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</si>
  <si>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</si>
  <si>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</si>
  <si>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</si>
  <si>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</si>
  <si>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</si>
  <si>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</si>
  <si>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</si>
  <si>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</si>
  <si>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</si>
  <si>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</si>
  <si>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</si>
  <si>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</si>
  <si>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</si>
  <si>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</si>
  <si>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</si>
  <si>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</si>
  <si>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</si>
  <si>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</si>
  <si>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</si>
  <si>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</si>
  <si>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</si>
  <si>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</si>
  <si>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</si>
  <si>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</si>
  <si>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</si>
  <si>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</si>
  <si>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</si>
  <si>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</si>
  <si>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</si>
  <si>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</si>
  <si>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</si>
  <si>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</si>
  <si>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</si>
  <si>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</si>
  <si>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</si>
  <si>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</si>
  <si>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</si>
  <si>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</si>
  <si>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</si>
  <si>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</si>
  <si>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</si>
  <si>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</si>
  <si>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</si>
  <si>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</si>
  <si>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</si>
  <si>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</si>
  <si>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</si>
  <si>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</si>
  <si>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</si>
  <si>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</si>
  <si>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</si>
  <si>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</si>
  <si>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</si>
  <si>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</si>
  <si>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</si>
  <si>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</si>
  <si>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</si>
  <si>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</si>
  <si>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</si>
  <si>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</si>
  <si>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</si>
  <si>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</si>
  <si>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</si>
  <si>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</si>
  <si>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</si>
  <si>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</si>
  <si>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</si>
  <si>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</si>
  <si>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</si>
  <si>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</si>
  <si>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</si>
  <si>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</si>
  <si>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</si>
  <si>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</si>
  <si>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</si>
  <si>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</si>
  <si>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</si>
  <si>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</si>
  <si>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</si>
  <si>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</si>
  <si>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</si>
  <si>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</si>
  <si>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</si>
  <si>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</si>
  <si>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</si>
  <si>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</si>
  <si>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</si>
  <si>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</si>
  <si>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</si>
  <si>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</si>
  <si>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</si>
  <si>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</si>
  <si>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</si>
  <si>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</si>
  <si>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</si>
  <si>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</si>
  <si>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</si>
  <si>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</si>
  <si>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</si>
  <si>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</si>
  <si>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</si>
  <si>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</si>
  <si>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</si>
  <si>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</si>
  <si>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</si>
  <si>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</si>
  <si>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</si>
  <si>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</si>
  <si>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</si>
  <si>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</si>
  <si>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</si>
  <si>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</si>
  <si>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</si>
  <si>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</si>
  <si>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</si>
  <si>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</si>
  <si>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</si>
  <si>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</si>
  <si>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</si>
  <si>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</si>
  <si>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</si>
  <si>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</si>
  <si>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</si>
  <si>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</si>
  <si>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</si>
  <si>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</si>
  <si>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</si>
  <si>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</si>
  <si>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</si>
  <si>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</si>
  <si>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</si>
  <si>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</si>
  <si>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</si>
  <si>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</si>
  <si>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</si>
  <si>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</si>
  <si>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</si>
  <si>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</si>
  <si>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</si>
  <si>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</si>
  <si>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</si>
  <si>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</si>
  <si>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</si>
  <si>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</si>
  <si>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</si>
  <si>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</si>
  <si>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</si>
  <si>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</si>
  <si>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</si>
  <si>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</si>
  <si>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</si>
  <si>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</si>
  <si>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</si>
  <si>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</si>
  <si>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</si>
  <si>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</si>
  <si>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</si>
  <si>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</si>
  <si>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</si>
  <si>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</si>
  <si>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</si>
  <si>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</si>
  <si>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</si>
  <si>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</si>
  <si>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</si>
  <si>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</si>
  <si>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</si>
  <si>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</si>
  <si>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</si>
  <si>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</si>
  <si>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</si>
  <si>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</si>
  <si>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</si>
  <si>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</si>
  <si>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</si>
  <si>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</si>
  <si>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</si>
  <si>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</si>
  <si>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</si>
  <si>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</si>
  <si>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</si>
  <si>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</si>
  <si>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</si>
  <si>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</si>
  <si>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</si>
  <si>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</si>
  <si>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</si>
  <si>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</si>
  <si>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</si>
  <si>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</si>
  <si>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</si>
  <si>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</si>
  <si>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</si>
  <si>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</si>
  <si>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</si>
  <si>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</si>
  <si>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</si>
  <si>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</si>
  <si>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</si>
  <si>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</si>
  <si>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</si>
  <si>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</si>
  <si>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</si>
  <si>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</si>
  <si>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</si>
  <si>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</si>
  <si>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</si>
  <si>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</si>
  <si>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</si>
  <si>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</si>
  <si>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</si>
  <si>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</si>
  <si>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</si>
  <si>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</si>
  <si>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</si>
  <si>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</si>
  <si>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</si>
  <si>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</si>
  <si>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</si>
  <si>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</si>
  <si>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</si>
  <si>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</si>
  <si>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</si>
  <si>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</si>
  <si>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</si>
  <si>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</si>
  <si>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</si>
  <si>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</si>
  <si>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</si>
  <si>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</si>
  <si>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</si>
  <si>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</si>
  <si>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</si>
  <si>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</si>
  <si>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</si>
  <si>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</si>
  <si>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</si>
  <si>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</si>
  <si>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</si>
  <si>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</si>
  <si>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</si>
  <si>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</si>
  <si>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</si>
  <si>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</si>
  <si>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</si>
  <si>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</si>
  <si>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</si>
  <si>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</si>
  <si>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</si>
  <si>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</si>
  <si>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</si>
  <si>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</si>
  <si>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</si>
  <si>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</si>
  <si>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</si>
  <si>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</si>
  <si>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</si>
  <si>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</si>
  <si>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</si>
  <si>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</si>
  <si>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</si>
  <si>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</si>
  <si>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</si>
  <si>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</si>
  <si>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</si>
  <si>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</si>
  <si>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</si>
  <si>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</si>
  <si>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</si>
  <si>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</si>
  <si>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</si>
  <si>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</si>
  <si>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</si>
  <si>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</si>
  <si>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</si>
  <si>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</si>
  <si>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</si>
  <si>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</si>
  <si>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</si>
  <si>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</si>
  <si>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</si>
  <si>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</si>
  <si>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</si>
  <si>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</si>
  <si>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</si>
  <si>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</si>
  <si>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</si>
  <si>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</si>
  <si>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</si>
  <si>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</si>
  <si>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</si>
  <si>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</si>
  <si>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</si>
  <si>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</si>
  <si>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</si>
  <si>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</si>
  <si>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</si>
  <si>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</si>
  <si>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</si>
  <si>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</si>
  <si>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</si>
  <si>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</si>
  <si>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</si>
  <si>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</si>
  <si>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</si>
  <si>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</si>
  <si>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</si>
  <si>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</si>
  <si>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</si>
  <si>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</si>
  <si>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</si>
  <si>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</si>
  <si>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</si>
  <si>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</si>
  <si>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</si>
  <si>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</si>
  <si>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</si>
  <si>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</si>
  <si>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</si>
  <si>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</si>
  <si>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</si>
  <si>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</si>
  <si>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</si>
  <si>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</si>
  <si>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</si>
  <si>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</si>
  <si>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</si>
  <si>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</si>
  <si>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</si>
  <si>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</si>
  <si>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</si>
  <si>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</si>
  <si>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</si>
  <si>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</si>
  <si>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</si>
  <si>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</si>
  <si>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</si>
  <si>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</si>
  <si>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</si>
  <si>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</si>
  <si>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</si>
  <si>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</si>
  <si>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</si>
  <si>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</si>
  <si>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</si>
  <si>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</si>
  <si>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</si>
  <si>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</si>
  <si>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</si>
  <si>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</si>
  <si>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</si>
  <si>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</si>
  <si>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</si>
  <si>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</si>
  <si>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</si>
  <si>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</si>
  <si>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</si>
  <si>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</si>
  <si>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</si>
  <si>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</si>
  <si>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</si>
  <si>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</si>
  <si>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</si>
  <si>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</si>
  <si>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</si>
  <si>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</si>
  <si>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</si>
  <si>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</si>
  <si>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</si>
  <si>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</si>
  <si>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</si>
  <si>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</si>
  <si>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</si>
  <si>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</si>
  <si>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</si>
  <si>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</si>
  <si>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</si>
  <si>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</si>
  <si>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</si>
  <si>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</si>
  <si>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</si>
  <si>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</si>
  <si>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</si>
  <si>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</si>
  <si>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</si>
  <si>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</si>
  <si>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</si>
  <si>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</si>
  <si>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</si>
  <si>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</si>
  <si>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</si>
  <si>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</si>
  <si>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</si>
  <si>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</si>
  <si>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</si>
  <si>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</si>
  <si>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</si>
  <si>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</si>
  <si>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</si>
  <si>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</si>
  <si>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</si>
  <si>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</si>
  <si>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</si>
  <si>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</si>
  <si>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</si>
  <si>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</si>
  <si>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</si>
  <si>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</si>
  <si>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</si>
  <si>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</si>
  <si>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</si>
  <si>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</si>
  <si>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</si>
  <si>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</si>
  <si>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</si>
  <si>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</si>
  <si>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</si>
  <si>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</si>
  <si>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</si>
  <si>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</si>
  <si>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</si>
  <si>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</si>
  <si>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</si>
  <si>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</si>
  <si>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</si>
  <si>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</si>
  <si>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</si>
  <si>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</si>
  <si>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</si>
  <si>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</si>
  <si>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</si>
  <si>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</si>
  <si>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</si>
  <si>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</si>
  <si>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</si>
  <si>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</si>
  <si>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</si>
  <si>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</si>
  <si>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</si>
  <si>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</si>
  <si>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</si>
  <si>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</si>
  <si>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</si>
  <si>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</si>
  <si>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</si>
  <si>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</si>
  <si>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</si>
  <si>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</si>
  <si>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</si>
  <si>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</si>
  <si>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</si>
  <si>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</si>
  <si>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</si>
  <si>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</si>
  <si>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</si>
  <si>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</si>
  <si>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</si>
  <si>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</si>
  <si>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</si>
  <si>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</si>
  <si>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</si>
  <si>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</si>
  <si>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</si>
  <si>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</si>
  <si>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</si>
  <si>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</si>
  <si>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</si>
  <si>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</si>
  <si>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</si>
  <si>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</si>
  <si>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</si>
  <si>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</si>
  <si>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</si>
  <si>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</si>
  <si>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</si>
  <si>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</si>
  <si>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</si>
  <si>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</si>
  <si>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</si>
  <si>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</si>
  <si>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</si>
  <si>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</si>
  <si>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</si>
  <si>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</si>
  <si>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</si>
  <si>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</si>
  <si>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</si>
  <si>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</si>
  <si>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</si>
  <si>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</si>
  <si>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</si>
  <si>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</si>
  <si>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</si>
  <si>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</si>
  <si>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</si>
  <si>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</si>
  <si>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</si>
  <si>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</si>
  <si>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</si>
  <si>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</si>
  <si>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</si>
  <si>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</si>
  <si>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</si>
  <si>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</si>
  <si>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</si>
  <si>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</si>
  <si>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</si>
  <si>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</si>
  <si>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</si>
  <si>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</si>
  <si>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</si>
  <si>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</si>
  <si>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</si>
  <si>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</si>
  <si>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</si>
  <si>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</si>
  <si>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</si>
  <si>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</si>
  <si>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</si>
  <si>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</si>
  <si>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</si>
  <si>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</si>
  <si>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</si>
  <si>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</si>
  <si>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</si>
  <si>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</si>
  <si>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</si>
  <si>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</si>
  <si>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</si>
  <si>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</si>
  <si>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</si>
  <si>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</si>
  <si>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</si>
  <si>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</si>
  <si>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</si>
  <si>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</si>
  <si>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</si>
  <si>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</si>
  <si>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</si>
  <si>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</si>
  <si>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</si>
  <si>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</si>
  <si>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</si>
  <si>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</si>
  <si>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</si>
  <si>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</si>
  <si>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</si>
  <si>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</si>
  <si>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</si>
  <si>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</si>
  <si>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</si>
  <si>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</si>
  <si>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</si>
  <si>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</si>
  <si>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</si>
  <si>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</si>
  <si>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</si>
  <si>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</si>
  <si>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</si>
  <si>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</si>
  <si>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</si>
  <si>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</si>
  <si>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</si>
  <si>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</si>
  <si>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</si>
  <si>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</si>
  <si>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</si>
  <si>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</si>
  <si>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</si>
  <si>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</si>
  <si>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</si>
  <si>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</si>
  <si>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</si>
  <si>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</si>
  <si>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</si>
  <si>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</si>
  <si>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</si>
  <si>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</si>
  <si>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</si>
  <si>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</si>
  <si>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</si>
  <si>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</si>
  <si>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</si>
  <si>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</si>
  <si>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</si>
  <si>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</si>
  <si>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</si>
  <si>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</si>
  <si>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</si>
  <si>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</si>
  <si>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</si>
  <si>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</si>
  <si>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</si>
  <si>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</si>
  <si>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</si>
  <si>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</si>
  <si>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</si>
  <si>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</si>
  <si>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</si>
  <si>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</si>
  <si>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</si>
  <si>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</si>
  <si>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</si>
  <si>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</si>
  <si>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</si>
  <si>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</si>
  <si>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</si>
  <si>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</si>
  <si>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</si>
  <si>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</si>
  <si>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</si>
  <si>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</si>
  <si>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</si>
  <si>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</si>
  <si>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</si>
  <si>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</si>
  <si>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</si>
  <si>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</si>
  <si>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</si>
  <si>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</si>
  <si>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</si>
  <si>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</si>
  <si>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</si>
  <si>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</si>
  <si>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</si>
  <si>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</si>
  <si>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</si>
  <si>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</si>
  <si>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</si>
  <si>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</si>
  <si>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</si>
  <si>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</si>
  <si>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</si>
  <si>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</si>
  <si>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</si>
  <si>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</si>
  <si>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</si>
  <si>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</si>
  <si>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</si>
  <si>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</si>
  <si>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</si>
  <si>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</si>
  <si>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</si>
  <si>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</si>
  <si>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</si>
  <si>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</si>
  <si>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</si>
  <si>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</si>
  <si>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</si>
  <si>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</si>
  <si>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</si>
  <si>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</si>
  <si>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</si>
  <si>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</si>
  <si>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</si>
  <si>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</si>
  <si>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</si>
  <si>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</si>
  <si>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</si>
  <si>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</si>
  <si>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</si>
  <si>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</si>
  <si>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</si>
  <si>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</si>
  <si>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</si>
  <si>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</si>
  <si>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409</t>
  </si>
  <si>
    <t>27</t>
  </si>
  <si>
    <t>72</t>
  </si>
  <si>
    <t>247</t>
  </si>
  <si>
    <t>Atender a la primera infancia de la estrategia de Cero a Siempre de conformidad con las directrices, lineamientos y parametros establecidos por el ICBF, asi como regular las relaciones entre las partes derivadas de la entrega de aportes del ICBF a la ENTIDAD ADMINISTRADORA DE SERVICIO, para que este asuma con su bajo exclusividad responsabilidad dicha atencion.</t>
  </si>
  <si>
    <t>Atender a la primera infancia de la estrategia de cero a siempre de conformidad con las directrices, lineamientos y Eustaquio cuerva parámetros establecidos por el icbf asi como regular las relaciones entre las partes derivadas de la entrega de aportes del icbf a la ENTIDAD ADMINISTRADORA DE SERVICIO, para que este asuma con su bajo exclusividad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</si>
  <si>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éste asuma con su personal y bajo su exclusiva responsabilidad dicha atención.</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</si>
  <si>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</si>
  <si>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SI</t>
  </si>
  <si>
    <t>08</t>
  </si>
  <si>
    <t>1262020</t>
  </si>
  <si>
    <t>Prestar el servicio Hogares Infantiles de conformidad con el Manual Operativo de la modalidad Institucional y las directrices establecidas por el ICBF en armonia con la politica de estado para el desarrollo integral de la primera infancia de Cero a Siempre.</t>
  </si>
  <si>
    <t>336</t>
  </si>
  <si>
    <t>133</t>
  </si>
  <si>
    <t>WENDY BRIYITH SIERRA SANCHEZ</t>
  </si>
  <si>
    <t>WENNDY BRIYITH SIERRA SANCHEZ</t>
  </si>
  <si>
    <t>AVENIDA 8 No 21-23 CUBEROS NIÑOS</t>
  </si>
  <si>
    <t>323350698</t>
  </si>
  <si>
    <t>m.afalda79@hotmail.com</t>
  </si>
  <si>
    <t>AVIDA 8 CALLE 20 No 7-74 CABRERA</t>
  </si>
  <si>
    <t>2021-54-54001262020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</si>
</sst>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Alignment="1">
      <alignment vertical="center"/>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4" zoomScale="85" zoomScaleNormal="85" zoomScaleSheetLayoutView="40" zoomScalePageLayoutView="40" workbookViewId="0">
      <selection activeCell="A134" sqref="A1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2696</v>
      </c>
      <c r="D15" s="35"/>
      <c r="E15" s="35"/>
      <c r="F15" s="5"/>
      <c r="G15" s="32" t="s">
        <v>1168</v>
      </c>
      <c r="H15" s="103" t="s">
        <v>822</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890503729</v>
      </c>
      <c r="C20" s="5"/>
      <c r="D20" s="73"/>
      <c r="E20" s="5"/>
      <c r="F20" s="5"/>
      <c r="G20" s="5"/>
      <c r="H20" s="241"/>
      <c r="I20" s="146" t="s">
        <v>1157</v>
      </c>
      <c r="J20" s="147" t="s">
        <v>824</v>
      </c>
      <c r="K20" s="148">
        <v>171835875</v>
      </c>
      <c r="L20" s="149">
        <v>44193</v>
      </c>
      <c r="M20" s="149">
        <v>44561</v>
      </c>
      <c r="N20" s="132">
        <f>+(M20-L20)/30</f>
        <v>12.266666666666667</v>
      </c>
      <c r="O20" s="135"/>
      <c r="U20" s="131"/>
      <c r="V20" s="105">
        <f ca="1">NOW()</f>
        <v>44194.777302893519</v>
      </c>
      <c r="W20" s="105">
        <f ca="1">NOW()</f>
        <v>44194.777302893519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ASOCIACIÓN DE PADRES DE FAMILIA DEL HOGAR INFANTIL VECINAL MAFALDA</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2683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2664</v>
      </c>
      <c r="C48" s="121" t="s">
        <v>31</v>
      </c>
      <c r="D48" s="118" t="s">
        <v>2685</v>
      </c>
      <c r="E48" s="142">
        <v>40184</v>
      </c>
      <c r="F48" s="142">
        <v>40543</v>
      </c>
      <c r="G48" s="157">
        <f>IF(AND(E48&lt;&gt;"",F48&lt;&gt;""),((F48-E48)/30),"")</f>
        <v>11.966666666666667</v>
      </c>
      <c r="H48" s="119" t="s">
        <v>2680</v>
      </c>
      <c r="I48" s="118" t="s">
        <v>1157</v>
      </c>
      <c r="J48" s="118" t="s">
        <v>824</v>
      </c>
      <c r="K48" s="120">
        <v>79030892</v>
      </c>
      <c r="L48" s="121" t="s">
        <v>1148</v>
      </c>
      <c r="M48" s="114">
        <v>1</v>
      </c>
      <c r="N48" s="121" t="s">
        <v>27</v>
      </c>
      <c r="O48" s="121" t="s">
        <v>26</v>
      </c>
      <c r="P48" s="78"/>
    </row>
    <row r="49" spans="1:16" s="6" customFormat="1" ht="24.75" customHeight="1" x14ac:dyDescent="0.25">
      <c r="A49" s="140">
        <v>2</v>
      </c>
      <c r="B49" s="119" t="s">
        <v>2664</v>
      </c>
      <c r="C49" s="121" t="s">
        <v>31</v>
      </c>
      <c r="D49" s="118" t="s">
        <v>2676</v>
      </c>
      <c r="E49" s="142">
        <v>40935</v>
      </c>
      <c r="F49" s="142">
        <v>41090</v>
      </c>
      <c r="G49" s="157">
        <f t="shared" ref="G49:G50" si="2">IF(AND(E49&lt;&gt;"",F49&lt;&gt;""),((F49-E49)/30),"")</f>
        <v>5.166666666666667</v>
      </c>
      <c r="H49" s="119" t="s">
        <v>2681</v>
      </c>
      <c r="I49" s="118" t="s">
        <v>1157</v>
      </c>
      <c r="J49" s="118" t="s">
        <v>824</v>
      </c>
      <c r="K49" s="120">
        <v>42612190</v>
      </c>
      <c r="L49" s="121" t="s">
        <v>1148</v>
      </c>
      <c r="M49" s="114">
        <v>1</v>
      </c>
      <c r="N49" s="121" t="s">
        <v>27</v>
      </c>
      <c r="O49" s="121" t="s">
        <v>2684</v>
      </c>
      <c r="P49" s="78"/>
    </row>
    <row r="50" spans="1:16" s="6" customFormat="1" ht="24.75" customHeight="1" x14ac:dyDescent="0.25">
      <c r="A50" s="140">
        <v>3</v>
      </c>
      <c r="B50" s="119" t="s">
        <v>2664</v>
      </c>
      <c r="C50" s="121" t="s">
        <v>31</v>
      </c>
      <c r="D50" s="118" t="s">
        <v>2676</v>
      </c>
      <c r="E50" s="142">
        <v>41255</v>
      </c>
      <c r="F50" s="142">
        <v>42004</v>
      </c>
      <c r="G50" s="157">
        <f t="shared" si="2"/>
        <v>24.966666666666665</v>
      </c>
      <c r="H50" s="116" t="s">
        <v>2682</v>
      </c>
      <c r="I50" s="118" t="s">
        <v>1157</v>
      </c>
      <c r="J50" s="118" t="s">
        <v>824</v>
      </c>
      <c r="K50" s="120">
        <v>224262452</v>
      </c>
      <c r="L50" s="121" t="s">
        <v>1148</v>
      </c>
      <c r="M50" s="114">
        <v>1</v>
      </c>
      <c r="N50" s="121" t="s">
        <v>27</v>
      </c>
      <c r="O50" s="121" t="s">
        <v>2684</v>
      </c>
      <c r="P50" s="78"/>
    </row>
    <row r="51" spans="1:16" s="6" customFormat="1" ht="24.75" customHeight="1" outlineLevel="1" x14ac:dyDescent="0.25">
      <c r="A51" s="140">
        <v>4</v>
      </c>
      <c r="B51" s="119" t="s">
        <v>2664</v>
      </c>
      <c r="C51" s="121" t="s">
        <v>31</v>
      </c>
      <c r="D51" s="118" t="s">
        <v>2677</v>
      </c>
      <c r="E51" s="142">
        <v>42030</v>
      </c>
      <c r="F51" s="142">
        <v>42369</v>
      </c>
      <c r="G51" s="157">
        <f t="shared" ref="G51:G107" si="3">IF(AND(E51&lt;&gt;"",F51&lt;&gt;""),((F51-E51)/30),"")</f>
        <v>11.3</v>
      </c>
      <c r="H51" s="119" t="s">
        <v>2683</v>
      </c>
      <c r="I51" s="118" t="s">
        <v>1157</v>
      </c>
      <c r="J51" s="118" t="s">
        <v>824</v>
      </c>
      <c r="K51" s="120">
        <v>117634236</v>
      </c>
      <c r="L51" s="121" t="s">
        <v>1148</v>
      </c>
      <c r="M51" s="114">
        <v>1</v>
      </c>
      <c r="N51" s="121" t="s">
        <v>27</v>
      </c>
      <c r="O51" s="121" t="s">
        <v>2684</v>
      </c>
      <c r="P51" s="78"/>
    </row>
    <row r="52" spans="1:16" s="7" customFormat="1" ht="24.75" customHeight="1" outlineLevel="1" x14ac:dyDescent="0.25">
      <c r="A52" s="141">
        <v>5</v>
      </c>
      <c r="B52" s="119" t="s">
        <v>2664</v>
      </c>
      <c r="C52" s="112" t="s">
        <v>31</v>
      </c>
      <c r="D52" s="118" t="s">
        <v>2678</v>
      </c>
      <c r="E52" s="142">
        <v>42396</v>
      </c>
      <c r="F52" s="142">
        <v>42674</v>
      </c>
      <c r="G52" s="157">
        <f t="shared" si="3"/>
        <v>9.2666666666666675</v>
      </c>
      <c r="H52" s="119" t="s">
        <v>2683</v>
      </c>
      <c r="I52" s="118" t="s">
        <v>1157</v>
      </c>
      <c r="J52" s="118" t="s">
        <v>824</v>
      </c>
      <c r="K52" s="120">
        <v>114422179</v>
      </c>
      <c r="L52" s="113" t="s">
        <v>1148</v>
      </c>
      <c r="M52" s="114">
        <v>1</v>
      </c>
      <c r="N52" s="113" t="s">
        <v>27</v>
      </c>
      <c r="O52" s="113" t="s">
        <v>2684</v>
      </c>
      <c r="P52" s="79"/>
    </row>
    <row r="53" spans="1:16" s="7" customFormat="1" ht="24.75" customHeight="1" outlineLevel="1" x14ac:dyDescent="0.25">
      <c r="A53" s="141">
        <v>6</v>
      </c>
      <c r="B53" s="111" t="s">
        <v>2664</v>
      </c>
      <c r="C53" s="112" t="s">
        <v>31</v>
      </c>
      <c r="D53" s="118" t="s">
        <v>2679</v>
      </c>
      <c r="E53" s="142">
        <v>43040</v>
      </c>
      <c r="F53" s="142">
        <v>43404</v>
      </c>
      <c r="G53" s="157">
        <f t="shared" si="3"/>
        <v>12.133333333333333</v>
      </c>
      <c r="H53" s="119" t="s">
        <v>2683</v>
      </c>
      <c r="I53" s="118" t="s">
        <v>1157</v>
      </c>
      <c r="J53" s="118" t="s">
        <v>824</v>
      </c>
      <c r="K53" s="120">
        <v>152704553</v>
      </c>
      <c r="L53" s="113" t="s">
        <v>1148</v>
      </c>
      <c r="M53" s="114">
        <v>1</v>
      </c>
      <c r="N53" s="113" t="s">
        <v>27</v>
      </c>
      <c r="O53" s="113" t="s">
        <v>2684</v>
      </c>
      <c r="P53" s="79"/>
    </row>
    <row r="54" spans="1:16" s="7" customFormat="1" ht="24.75" customHeight="1" outlineLevel="1" x14ac:dyDescent="0.25">
      <c r="A54" s="141">
        <v>7</v>
      </c>
      <c r="B54" s="111" t="s">
        <v>2664</v>
      </c>
      <c r="C54" s="112" t="s">
        <v>31</v>
      </c>
      <c r="D54" s="110" t="s">
        <v>2688</v>
      </c>
      <c r="E54" s="142">
        <v>43101</v>
      </c>
      <c r="F54" s="142">
        <v>43404</v>
      </c>
      <c r="G54" s="157">
        <f t="shared" si="3"/>
        <v>10.1</v>
      </c>
      <c r="H54" s="119" t="s">
        <v>2683</v>
      </c>
      <c r="I54" s="118" t="s">
        <v>1157</v>
      </c>
      <c r="J54" s="118" t="s">
        <v>824</v>
      </c>
      <c r="K54" s="115">
        <v>12454920</v>
      </c>
      <c r="L54" s="113" t="s">
        <v>1148</v>
      </c>
      <c r="M54" s="114">
        <v>1</v>
      </c>
      <c r="N54" s="113" t="s">
        <v>27</v>
      </c>
      <c r="O54" s="113" t="s">
        <v>2684</v>
      </c>
      <c r="P54" s="79"/>
    </row>
    <row r="55" spans="1:16" s="7" customFormat="1" ht="24.75" customHeight="1" outlineLevel="1" x14ac:dyDescent="0.25">
      <c r="A55" s="141">
        <v>8</v>
      </c>
      <c r="B55" s="111" t="s">
        <v>2664</v>
      </c>
      <c r="C55" s="112" t="s">
        <v>31</v>
      </c>
      <c r="D55" s="110" t="s">
        <v>2689</v>
      </c>
      <c r="E55" s="142">
        <v>43493</v>
      </c>
      <c r="F55" s="142">
        <v>43738</v>
      </c>
      <c r="G55" s="157">
        <f t="shared" si="3"/>
        <v>8.1666666666666661</v>
      </c>
      <c r="H55" s="119" t="s">
        <v>2683</v>
      </c>
      <c r="I55" s="118" t="s">
        <v>1157</v>
      </c>
      <c r="J55" s="118" t="s">
        <v>824</v>
      </c>
      <c r="K55" s="115">
        <v>107225212</v>
      </c>
      <c r="L55" s="113" t="s">
        <v>1148</v>
      </c>
      <c r="M55" s="114">
        <v>1</v>
      </c>
      <c r="N55" s="113" t="s">
        <v>27</v>
      </c>
      <c r="O55" s="113" t="s">
        <v>2684</v>
      </c>
      <c r="P55" s="79"/>
    </row>
    <row r="56" spans="1:16" s="7" customFormat="1" ht="24.75" customHeight="1" outlineLevel="1" x14ac:dyDescent="0.25">
      <c r="A56" s="141">
        <v>9</v>
      </c>
      <c r="B56" s="111" t="s">
        <v>2664</v>
      </c>
      <c r="C56" s="112" t="s">
        <v>31</v>
      </c>
      <c r="D56" s="110" t="s">
        <v>2689</v>
      </c>
      <c r="E56" s="142">
        <v>43770</v>
      </c>
      <c r="F56" s="142">
        <v>43829</v>
      </c>
      <c r="G56" s="157">
        <f t="shared" si="3"/>
        <v>1.9666666666666666</v>
      </c>
      <c r="H56" s="119" t="s">
        <v>2683</v>
      </c>
      <c r="I56" s="118" t="s">
        <v>1157</v>
      </c>
      <c r="J56" s="118" t="s">
        <v>824</v>
      </c>
      <c r="K56" s="115">
        <v>2165805</v>
      </c>
      <c r="L56" s="113" t="s">
        <v>1148</v>
      </c>
      <c r="M56" s="114">
        <v>1</v>
      </c>
      <c r="N56" s="113" t="s">
        <v>27</v>
      </c>
      <c r="O56" s="113" t="s">
        <v>2684</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2686</v>
      </c>
      <c r="E114" s="142">
        <v>43885</v>
      </c>
      <c r="F114" s="142">
        <v>44196</v>
      </c>
      <c r="G114" s="157">
        <f>IF(AND(E114&lt;&gt;"",F114&lt;&gt;""),((F114-E114)/30),"")</f>
        <v>10.366666666666667</v>
      </c>
      <c r="H114" s="174" t="s">
        <v>2687</v>
      </c>
      <c r="I114" s="118" t="s">
        <v>1157</v>
      </c>
      <c r="J114" s="118" t="s">
        <v>824</v>
      </c>
      <c r="K114" s="120">
        <v>154495445</v>
      </c>
      <c r="L114" s="100">
        <f>+IF(AND(K114&gt;0,O114="Ejecución"),(K114/877802)*Tabla28[[#This Row],[% participación]],IF(AND(K114&gt;0,O114&lt;&gt;"Ejecución"),"-",""))</f>
        <v>176.00261220639734</v>
      </c>
      <c r="M114" s="121" t="s">
        <v>1148</v>
      </c>
      <c r="N114" s="170">
        <v>1</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c r="G179" s="162" t="str">
        <f>IF(F179&gt;0,SUM(E179+F179),"")</f>
        <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34" t="s">
        <v>2628</v>
      </c>
      <c r="L185" s="234"/>
      <c r="M185" s="94">
        <f>+J185*(SUM(K20:K35))</f>
        <v>3436717.5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33644</v>
      </c>
      <c r="D193" s="5"/>
      <c r="E193" s="123">
        <v>100</v>
      </c>
      <c r="F193" s="5"/>
      <c r="G193" s="5"/>
      <c r="H193" s="144" t="s">
        <v>2690</v>
      </c>
      <c r="J193" s="5"/>
      <c r="K193" s="124">
        <v>40184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2692</v>
      </c>
      <c r="J211" s="27" t="s">
        <v>2622</v>
      </c>
      <c r="K211" s="145" t="s">
        <v>2695</v>
      </c>
      <c r="L211" s="21"/>
      <c r="M211" s="21"/>
      <c r="N211" s="21"/>
      <c r="O211" s="8"/>
    </row>
    <row r="212" spans="1:15" x14ac:dyDescent="0.25">
      <c r="A212" s="9"/>
      <c r="B212" s="27" t="s">
        <v>2619</v>
      </c>
      <c r="C212" s="144" t="s">
        <v>2691</v>
      </c>
      <c r="D212" s="21"/>
      <c r="G212" s="27" t="s">
        <v>2621</v>
      </c>
      <c r="H212" s="145" t="s">
        <v>2693</v>
      </c>
      <c r="J212" s="27" t="s">
        <v>2623</v>
      </c>
      <c r="K212" s="144"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http://www.w3.org/XML/1998/namespace"/>
    <ds:schemaRef ds:uri="http://purl.org/dc/dcmitype/"/>
    <ds:schemaRef ds:uri="4fb10211-09fb-4e80-9f0b-184718d5d98c"/>
    <ds:schemaRef ds:uri="http://purl.org/dc/terms/"/>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HOGAR INFANTIL ZFRAN</cp:lastModifiedBy>
  <cp:lastPrinted>2020-11-20T15:12:35Z</cp:lastPrinted>
  <dcterms:created xsi:type="dcterms:W3CDTF">2020-10-14T21:57:42Z</dcterms:created>
  <dcterms:modified xsi:type="dcterms:W3CDTF">2020-12-29T23:39:44Z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