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PC\Desktop\OFERENTE 2020\"/>
    </mc:Choice>
  </mc:AlternateContent>
  <xr:revisionPtr revIDLastSave="0" documentId="13_ncr:1_{BE9511CA-E5E3-4C47-A338-0AFACDEDFD03}"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<sst xmlns="http://schemas.openxmlformats.org/spreadsheetml/2006/main" count="3186" uniqueCount="2712">
  <si>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</si>
  <si>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</si>
  <si>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</si>
  <si>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</si>
  <si>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</si>
  <si>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</si>
  <si>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</si>
  <si>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</si>
  <si>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</si>
  <si>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</si>
  <si>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</si>
  <si>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</si>
  <si>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</si>
  <si>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</si>
  <si>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</si>
  <si>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</si>
  <si>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</si>
  <si>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</si>
  <si>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</si>
  <si>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</si>
  <si>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</si>
  <si>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</si>
  <si>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</si>
  <si>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</si>
  <si>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</si>
  <si>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</si>
  <si>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</si>
  <si>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</si>
  <si>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</si>
  <si>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</si>
  <si>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</si>
  <si>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</si>
  <si>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</si>
  <si>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</si>
  <si>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</si>
  <si>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</si>
  <si>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</si>
  <si>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</si>
  <si>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</si>
  <si>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</si>
  <si>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</si>
  <si>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</si>
  <si>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</si>
  <si>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</si>
  <si>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</si>
  <si>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</si>
  <si>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</si>
  <si>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</si>
  <si>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</si>
  <si>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</si>
  <si>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</si>
  <si>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</si>
  <si>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</si>
  <si>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</si>
  <si>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</si>
  <si>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</si>
  <si>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</si>
  <si>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</si>
  <si>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</si>
  <si>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</si>
  <si>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</si>
  <si>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</si>
  <si>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</si>
  <si>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</si>
  <si>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</si>
  <si>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</si>
  <si>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</si>
  <si>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</si>
  <si>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</si>
  <si>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</si>
  <si>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</si>
  <si>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</si>
  <si>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</si>
  <si>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</si>
  <si>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</si>
  <si>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</si>
  <si>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</si>
  <si>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</si>
  <si>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</si>
  <si>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</si>
  <si>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</si>
  <si>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</si>
  <si>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</si>
  <si>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</si>
  <si>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</si>
  <si>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</si>
  <si>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</si>
  <si>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</si>
  <si>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</si>
  <si>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</si>
  <si>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</si>
  <si>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</si>
  <si>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</si>
  <si>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</si>
  <si>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</si>
  <si>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</si>
  <si>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</si>
  <si>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</si>
  <si>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</si>
  <si>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</si>
  <si>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</si>
  <si>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</si>
  <si>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</si>
  <si>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</si>
  <si>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</si>
  <si>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</si>
  <si>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</si>
  <si>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</si>
  <si>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</si>
  <si>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</si>
  <si>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</si>
  <si>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</si>
  <si>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</si>
  <si>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</si>
  <si>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</si>
  <si>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</si>
  <si>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</si>
  <si>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</si>
  <si>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</si>
  <si>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</si>
  <si>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</si>
  <si>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</si>
  <si>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</si>
  <si>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</si>
  <si>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</si>
  <si>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</si>
  <si>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</si>
  <si>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</si>
  <si>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</si>
  <si>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</si>
  <si>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</si>
  <si>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</si>
  <si>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</si>
  <si>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</si>
  <si>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</si>
  <si>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</si>
  <si>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</si>
  <si>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</si>
  <si>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</si>
  <si>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</si>
  <si>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</si>
  <si>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</si>
  <si>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</si>
  <si>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</si>
  <si>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</si>
  <si>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</si>
  <si>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</si>
  <si>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</si>
  <si>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</si>
  <si>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</si>
  <si>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</si>
  <si>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</si>
  <si>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</si>
  <si>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</si>
  <si>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</si>
  <si>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</si>
  <si>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</si>
  <si>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</si>
  <si>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</si>
  <si>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</si>
  <si>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</si>
  <si>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</si>
  <si>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</si>
  <si>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</si>
  <si>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</si>
  <si>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</si>
  <si>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</si>
  <si>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</si>
  <si>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</si>
  <si>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</si>
  <si>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</si>
  <si>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</si>
  <si>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</si>
  <si>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</si>
  <si>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</si>
  <si>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</si>
  <si>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</si>
  <si>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</si>
  <si>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</si>
  <si>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</si>
  <si>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</si>
  <si>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</si>
  <si>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</si>
  <si>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</si>
  <si>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</si>
  <si>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</si>
  <si>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</si>
  <si>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</si>
  <si>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</si>
  <si>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</si>
  <si>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</si>
  <si>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</si>
  <si>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</si>
  <si>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</si>
  <si>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</si>
  <si>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</si>
  <si>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</si>
  <si>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</si>
  <si>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</si>
  <si>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</si>
  <si>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</si>
  <si>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</si>
  <si>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</si>
  <si>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</si>
  <si>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</si>
  <si>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</si>
  <si>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</si>
  <si>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</si>
  <si>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</si>
  <si>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</si>
  <si>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</si>
  <si>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</si>
  <si>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</si>
  <si>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</si>
  <si>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</si>
  <si>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</si>
  <si>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</si>
  <si>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</si>
  <si>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</si>
  <si>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</si>
  <si>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</si>
  <si>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</si>
  <si>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</si>
  <si>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</si>
  <si>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</si>
  <si>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</si>
  <si>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</si>
  <si>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</si>
  <si>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</si>
  <si>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</si>
  <si>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</si>
  <si>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</si>
  <si>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</si>
  <si>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</si>
  <si>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</si>
  <si>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</si>
  <si>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</si>
  <si>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</si>
  <si>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</si>
  <si>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</si>
  <si>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</si>
  <si>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</si>
  <si>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</si>
  <si>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</si>
  <si>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</si>
  <si>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</si>
  <si>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</si>
  <si>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</si>
  <si>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</si>
  <si>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</si>
  <si>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</si>
  <si>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</si>
  <si>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</si>
  <si>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</si>
  <si>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</si>
  <si>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</si>
  <si>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</si>
  <si>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</si>
  <si>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</si>
  <si>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</si>
  <si>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</si>
  <si>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</si>
  <si>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</si>
  <si>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</si>
  <si>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</si>
  <si>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</si>
  <si>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</si>
  <si>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</si>
  <si>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</si>
  <si>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</si>
  <si>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</si>
  <si>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</si>
  <si>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</si>
  <si>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</si>
  <si>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</si>
  <si>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</si>
  <si>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</si>
  <si>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</si>
  <si>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</si>
  <si>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</si>
  <si>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</si>
  <si>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</si>
  <si>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</si>
  <si>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</si>
  <si>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</si>
  <si>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</si>
  <si>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</si>
  <si>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</si>
  <si>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</si>
  <si>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</si>
  <si>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</si>
  <si>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</si>
  <si>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</si>
  <si>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</si>
  <si>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</si>
  <si>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</si>
  <si>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</si>
  <si>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</si>
  <si>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</si>
  <si>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</si>
  <si>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</si>
  <si>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</si>
  <si>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</si>
  <si>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</si>
  <si>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</si>
  <si>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</si>
  <si>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</si>
  <si>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</si>
  <si>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</si>
  <si>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</si>
  <si>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</si>
  <si>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</si>
  <si>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</si>
  <si>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</si>
  <si>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</si>
  <si>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</si>
  <si>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</si>
  <si>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</si>
  <si>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</si>
  <si>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</si>
  <si>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</si>
  <si>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</si>
  <si>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</si>
  <si>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</si>
  <si>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</si>
  <si>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</si>
  <si>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</si>
  <si>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</si>
  <si>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</si>
  <si>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</si>
  <si>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</si>
  <si>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</si>
  <si>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</si>
  <si>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</si>
  <si>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</si>
  <si>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</si>
  <si>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</si>
  <si>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</si>
  <si>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</si>
  <si>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</si>
  <si>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</si>
  <si>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</si>
  <si>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</si>
  <si>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</si>
  <si>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</si>
  <si>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</si>
  <si>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</si>
  <si>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</si>
  <si>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</si>
  <si>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</si>
  <si>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</si>
  <si>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</si>
  <si>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</si>
  <si>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</si>
  <si>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</si>
  <si>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</si>
  <si>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</si>
  <si>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</si>
  <si>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</si>
  <si>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</si>
  <si>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</si>
  <si>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</si>
  <si>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</si>
  <si>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</si>
  <si>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</si>
  <si>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</si>
  <si>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</si>
  <si>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</si>
  <si>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</si>
  <si>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</si>
  <si>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</si>
  <si>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</si>
  <si>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</si>
  <si>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</si>
  <si>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</si>
  <si>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</si>
  <si>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</si>
  <si>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</si>
  <si>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</si>
  <si>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</si>
  <si>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</si>
  <si>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</si>
  <si>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</si>
  <si>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</si>
  <si>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</si>
  <si>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</si>
  <si>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</si>
  <si>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</si>
  <si>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</si>
  <si>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</si>
  <si>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</si>
  <si>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</si>
  <si>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</si>
  <si>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</si>
  <si>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</si>
  <si>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</si>
  <si>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</si>
  <si>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</si>
  <si>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</si>
  <si>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</si>
  <si>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</si>
  <si>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</si>
  <si>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</si>
  <si>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</si>
  <si>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</si>
  <si>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</si>
  <si>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</si>
  <si>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</si>
  <si>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</si>
  <si>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</si>
  <si>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</si>
  <si>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</si>
  <si>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</si>
  <si>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</si>
  <si>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</si>
  <si>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</si>
  <si>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</si>
  <si>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</si>
  <si>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</si>
  <si>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</si>
  <si>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</si>
  <si>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</si>
  <si>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</si>
  <si>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</si>
  <si>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</si>
  <si>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</si>
  <si>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</si>
  <si>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</si>
  <si>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</si>
  <si>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</si>
  <si>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</si>
  <si>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</si>
  <si>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</si>
  <si>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</si>
  <si>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</si>
  <si>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</si>
  <si>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</si>
  <si>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</si>
  <si>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</si>
  <si>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</si>
  <si>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</si>
  <si>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</si>
  <si>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</si>
  <si>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</si>
  <si>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</si>
  <si>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</si>
  <si>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</si>
  <si>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</si>
  <si>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</si>
  <si>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</si>
  <si>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</si>
  <si>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</si>
  <si>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</si>
  <si>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</si>
  <si>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</si>
  <si>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</si>
  <si>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</si>
  <si>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</si>
  <si>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</si>
  <si>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</si>
  <si>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</si>
  <si>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</si>
  <si>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</si>
  <si>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</si>
  <si>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</si>
  <si>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</si>
  <si>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</si>
  <si>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</si>
  <si>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</si>
  <si>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</si>
  <si>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</si>
  <si>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</si>
  <si>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</si>
  <si>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</si>
  <si>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</si>
  <si>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</si>
  <si>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</si>
  <si>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</si>
  <si>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</si>
  <si>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</si>
  <si>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</si>
  <si>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</si>
  <si>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</si>
  <si>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</si>
  <si>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</si>
  <si>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</si>
  <si>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</si>
  <si>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</si>
  <si>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</si>
  <si>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</si>
  <si>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</si>
  <si>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</si>
  <si>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</si>
  <si>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</si>
  <si>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</si>
  <si>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</si>
  <si>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</si>
  <si>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</si>
  <si>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</si>
  <si>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</si>
  <si>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</si>
  <si>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</si>
  <si>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</si>
  <si>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</si>
  <si>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</si>
  <si>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</si>
  <si>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</si>
  <si>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</si>
  <si>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</si>
  <si>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</si>
  <si>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</si>
  <si>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</si>
  <si>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</si>
  <si>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</si>
  <si>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</si>
  <si>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</si>
  <si>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</si>
  <si>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</si>
  <si>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</si>
  <si>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</si>
  <si>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</si>
  <si>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</si>
  <si>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</si>
  <si>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</si>
  <si>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</si>
  <si>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</si>
  <si>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</si>
  <si>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</si>
  <si>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</si>
  <si>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</si>
  <si>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</si>
  <si>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</si>
  <si>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</si>
  <si>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</si>
  <si>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</si>
  <si>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</si>
  <si>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</si>
  <si>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</si>
  <si>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</si>
  <si>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</si>
  <si>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</si>
  <si>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</si>
  <si>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</si>
  <si>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</si>
  <si>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</si>
  <si>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</si>
  <si>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</si>
  <si>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</si>
  <si>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</si>
  <si>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</si>
  <si>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</si>
  <si>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</si>
  <si>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</si>
  <si>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</si>
  <si>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</si>
  <si>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</si>
  <si>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</si>
  <si>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</si>
  <si>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</si>
  <si>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</si>
  <si>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</si>
  <si>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</si>
  <si>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</si>
  <si>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</si>
  <si>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</si>
  <si>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</si>
  <si>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</si>
  <si>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</si>
  <si>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</si>
  <si>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</si>
  <si>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</si>
  <si>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</si>
  <si>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</si>
  <si>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</si>
  <si>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</si>
  <si>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</si>
  <si>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</si>
  <si>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</si>
  <si>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</si>
  <si>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</si>
  <si>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</si>
  <si>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</si>
  <si>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</si>
  <si>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</si>
  <si>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</si>
  <si>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</si>
  <si>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</si>
  <si>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</si>
  <si>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</si>
  <si>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</si>
  <si>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</si>
  <si>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</si>
  <si>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</si>
  <si>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</si>
  <si>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</si>
  <si>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</si>
  <si>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</si>
  <si>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</si>
  <si>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</si>
  <si>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</si>
  <si>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</si>
  <si>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</si>
  <si>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</si>
  <si>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</si>
  <si>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</si>
  <si>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</si>
  <si>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</si>
  <si>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</si>
  <si>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</si>
  <si>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</si>
  <si>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</si>
  <si>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</si>
  <si>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</si>
  <si>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</si>
  <si>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</si>
  <si>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</si>
  <si>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</si>
  <si>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</si>
  <si>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</si>
  <si>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</si>
  <si>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</si>
  <si>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</si>
  <si>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</si>
  <si>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</si>
  <si>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</si>
  <si>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</si>
  <si>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</si>
  <si>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</si>
  <si>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</si>
  <si>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</si>
  <si>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</si>
  <si>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</si>
  <si>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</si>
  <si>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</si>
  <si>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</si>
  <si>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</si>
  <si>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</si>
  <si>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</si>
  <si>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</si>
  <si>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</si>
  <si>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</si>
  <si>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</si>
  <si>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</si>
  <si>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</si>
  <si>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</si>
  <si>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</si>
  <si>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</si>
  <si>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</si>
  <si>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</si>
  <si>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</si>
  <si>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</si>
  <si>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</si>
  <si>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</si>
  <si>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</si>
  <si>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</si>
  <si>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</si>
  <si>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</si>
  <si>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</si>
  <si>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</si>
  <si>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</si>
  <si>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</si>
  <si>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</si>
  <si>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</si>
  <si>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</si>
  <si>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</si>
  <si>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</si>
  <si>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</si>
  <si>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</si>
  <si>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</si>
  <si>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</si>
  <si>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</si>
  <si>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</si>
  <si>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</si>
  <si>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</si>
  <si>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</si>
  <si>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</si>
  <si>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</si>
  <si>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</si>
  <si>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</si>
  <si>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</si>
  <si>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</si>
  <si>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</si>
  <si>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</si>
  <si>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</si>
  <si>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</si>
  <si>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</si>
  <si>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</si>
  <si>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</si>
  <si>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</si>
  <si>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</si>
  <si>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</si>
  <si>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</si>
  <si>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</si>
  <si>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</si>
  <si>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</si>
  <si>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</si>
  <si>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</si>
  <si>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</si>
  <si>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</si>
  <si>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</si>
  <si>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</si>
  <si>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</si>
  <si>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</si>
  <si>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</si>
  <si>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</si>
  <si>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</si>
  <si>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</si>
  <si>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</si>
  <si>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</si>
  <si>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</si>
  <si>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</si>
  <si>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</si>
  <si>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</si>
  <si>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</si>
  <si>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</si>
  <si>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</si>
  <si>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</si>
  <si>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</si>
  <si>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</si>
  <si>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</si>
  <si>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</si>
  <si>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</si>
  <si>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</si>
  <si>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</si>
  <si>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</si>
  <si>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</si>
  <si>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</si>
  <si>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</si>
  <si>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</si>
  <si>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</si>
  <si>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</si>
  <si>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</si>
  <si>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</si>
  <si>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</si>
  <si>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</si>
  <si>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</si>
  <si>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</si>
  <si>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</si>
  <si>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</si>
  <si>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</si>
  <si>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</si>
  <si>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</si>
  <si>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</si>
  <si>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</si>
  <si>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</si>
  <si>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</si>
  <si>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</si>
  <si>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</si>
  <si>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</si>
  <si>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</si>
  <si>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</si>
  <si>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</si>
  <si>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</si>
  <si>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</si>
  <si>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</si>
  <si>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</si>
  <si>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</si>
  <si>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</si>
  <si>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</si>
  <si>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</si>
  <si>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</si>
  <si>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</si>
  <si>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</si>
  <si>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</si>
  <si>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</si>
  <si>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</si>
  <si>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</si>
  <si>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</si>
  <si>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</si>
  <si>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</si>
  <si>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</si>
  <si>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</si>
  <si>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</si>
  <si>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</si>
  <si>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</si>
  <si>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</si>
  <si>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</si>
  <si>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</si>
  <si>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</si>
  <si>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</si>
  <si>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</si>
  <si>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</si>
  <si>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</si>
  <si>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</si>
  <si>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</si>
  <si>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</si>
  <si>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</si>
  <si>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</si>
  <si>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</si>
  <si>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</si>
  <si>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</si>
  <si>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</si>
  <si>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</si>
  <si>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</si>
  <si>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</si>
  <si>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</si>
  <si>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</si>
  <si>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</si>
  <si>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</si>
  <si>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</si>
  <si>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</si>
  <si>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</si>
  <si>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</si>
  <si>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</si>
  <si>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</si>
  <si>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</si>
  <si>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</si>
  <si>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</si>
  <si>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</si>
  <si>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</si>
  <si>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</si>
  <si>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</si>
  <si>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</si>
  <si>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</si>
  <si>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</si>
  <si>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</si>
  <si>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</si>
  <si>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</si>
  <si>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</si>
  <si>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</si>
  <si>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</si>
  <si>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</si>
  <si>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</si>
  <si>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</si>
  <si>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</si>
  <si>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</si>
  <si>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</si>
  <si>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</si>
  <si>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</si>
  <si>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</si>
  <si>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</si>
  <si>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</si>
  <si>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</si>
  <si>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</si>
  <si>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</si>
  <si>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</si>
  <si>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</si>
  <si>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</si>
  <si>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</si>
  <si>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</si>
  <si>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</si>
  <si>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</si>
  <si>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</si>
  <si>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</si>
  <si>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</si>
  <si>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</si>
  <si>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</si>
  <si>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</si>
  <si>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</si>
  <si>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</si>
  <si>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</si>
  <si>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</si>
  <si>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</si>
  <si>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</si>
  <si>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</si>
  <si>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</si>
  <si>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</si>
  <si>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</si>
  <si>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</si>
  <si>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</si>
  <si>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</si>
  <si>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</si>
  <si>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</si>
  <si>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</si>
  <si>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</si>
  <si>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</si>
  <si>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</si>
  <si>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</si>
  <si>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</si>
  <si>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</si>
  <si>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</si>
  <si>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</si>
  <si>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</si>
  <si>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</si>
  <si>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</si>
  <si>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</si>
  <si>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</si>
  <si>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</si>
  <si>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</si>
  <si>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</si>
  <si>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</si>
  <si>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</si>
  <si>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</si>
  <si>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</si>
  <si>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</si>
  <si>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</si>
  <si>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</si>
  <si>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</si>
  <si>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</si>
  <si>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</si>
  <si>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</si>
  <si>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</si>
  <si>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</si>
  <si>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</si>
  <si>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</si>
  <si>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</si>
  <si>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</si>
  <si>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</si>
  <si>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</si>
  <si>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</si>
  <si>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</si>
  <si>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</si>
  <si>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</si>
  <si>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</si>
  <si>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</si>
  <si>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</si>
  <si>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</si>
  <si>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</si>
  <si>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</si>
  <si>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</si>
  <si>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</si>
  <si>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</si>
  <si>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</si>
  <si>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</si>
  <si>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</si>
  <si>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</si>
  <si>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</si>
  <si>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</si>
  <si>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</si>
  <si>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</si>
  <si>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</si>
  <si>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</si>
  <si>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</si>
  <si>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</si>
  <si>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</si>
  <si>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</si>
  <si>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</si>
  <si>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</si>
  <si>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</si>
  <si>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</si>
  <si>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</si>
  <si>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</si>
  <si>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</si>
  <si>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</si>
  <si>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</si>
  <si>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</si>
  <si>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</si>
  <si>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</si>
  <si>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</si>
  <si>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</si>
  <si>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</si>
  <si>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</si>
  <si>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</si>
  <si>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</si>
  <si>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</si>
  <si>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</si>
  <si>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</si>
  <si>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</si>
  <si>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</si>
  <si>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</si>
  <si>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</si>
  <si>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</si>
  <si>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</si>
  <si>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</si>
  <si>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</si>
  <si>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</si>
  <si>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</si>
  <si>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</si>
  <si>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</si>
  <si>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</si>
  <si>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</si>
  <si>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</si>
  <si>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</si>
  <si>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</si>
  <si>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</si>
  <si>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</si>
  <si>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</si>
  <si>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</si>
  <si>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</si>
  <si>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</si>
  <si>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</si>
  <si>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</si>
  <si>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</si>
  <si>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</si>
  <si>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</si>
  <si>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</si>
  <si>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</si>
  <si>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</si>
  <si>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</si>
  <si>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</si>
  <si>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</si>
  <si>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</si>
  <si>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</si>
  <si>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</si>
  <si>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</si>
  <si>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</si>
  <si>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</si>
  <si>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</si>
  <si>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</si>
  <si>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</si>
  <si>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</si>
  <si>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</si>
  <si>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</si>
  <si>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</si>
  <si>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</si>
  <si>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</si>
  <si>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</si>
  <si>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</si>
  <si>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</si>
  <si>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</si>
  <si>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</si>
  <si>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</si>
  <si>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</si>
  <si>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</si>
  <si>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</si>
  <si>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</si>
  <si>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</si>
  <si>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</si>
  <si>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</si>
  <si>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</si>
  <si>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</si>
  <si>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</si>
  <si>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</si>
  <si>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</si>
  <si>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</si>
  <si>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</si>
  <si>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</si>
  <si>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</si>
  <si>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</si>
  <si>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</si>
  <si>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</si>
  <si>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</si>
  <si>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</si>
  <si>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</si>
  <si>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</si>
  <si>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</si>
  <si>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</si>
  <si>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</si>
  <si>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</si>
  <si>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</si>
  <si>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</si>
  <si>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</si>
  <si>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</si>
  <si>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</si>
  <si>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</si>
  <si>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</si>
  <si>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</si>
  <si>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</si>
  <si>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</si>
  <si>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</si>
  <si>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</si>
  <si>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</si>
  <si>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</si>
  <si>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</si>
  <si>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</si>
  <si>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</si>
  <si>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</si>
  <si>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</si>
  <si>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</si>
  <si>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</si>
  <si>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</si>
  <si>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</si>
  <si>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</si>
  <si>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</si>
  <si>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</si>
  <si>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</si>
  <si>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</si>
  <si>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</si>
  <si>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</si>
  <si>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</si>
  <si>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</si>
  <si>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</si>
  <si>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</si>
  <si>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</si>
  <si>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</si>
  <si>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</si>
  <si>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</si>
  <si>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</si>
  <si>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</si>
  <si>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</si>
  <si>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</si>
  <si>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</si>
  <si>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</si>
  <si>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</si>
  <si>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</si>
  <si>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</si>
  <si>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</si>
  <si>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</si>
  <si>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</si>
  <si>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</si>
  <si>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</si>
  <si>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</si>
  <si>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</si>
  <si>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</si>
  <si>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</si>
  <si>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</si>
  <si>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</si>
  <si>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</si>
  <si>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</si>
  <si>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</si>
  <si>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</si>
  <si>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</si>
  <si>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</si>
  <si>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</si>
  <si>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</si>
  <si>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</si>
  <si>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</si>
  <si>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</si>
  <si>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</si>
  <si>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</si>
  <si>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</si>
  <si>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</si>
  <si>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</si>
  <si>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</si>
  <si>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</si>
  <si>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</si>
  <si>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</si>
  <si>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</si>
  <si>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</si>
  <si>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</si>
  <si>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</si>
  <si>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</si>
  <si>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</si>
  <si>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</si>
  <si>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</si>
  <si>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</si>
  <si>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</si>
  <si>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</si>
  <si>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</si>
  <si>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</si>
  <si>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</si>
  <si>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</si>
  <si>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</si>
  <si>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</si>
  <si>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</si>
  <si>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</si>
  <si>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</si>
  <si>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</si>
  <si>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</si>
  <si>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</si>
  <si>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</si>
  <si>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</si>
  <si>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</si>
  <si>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</si>
  <si>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</si>
  <si>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</si>
  <si>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</si>
  <si>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</si>
  <si>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</si>
  <si>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</si>
  <si>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</si>
  <si>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</si>
  <si>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</si>
  <si>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</si>
  <si>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</si>
  <si>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</si>
  <si>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</si>
  <si>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</si>
  <si>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</si>
  <si>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</si>
  <si>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</si>
  <si>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</si>
  <si>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</si>
  <si>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</si>
  <si>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</si>
  <si>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</si>
  <si>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</si>
  <si>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</si>
  <si>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</si>
  <si>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</si>
  <si>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</si>
  <si>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</si>
  <si>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</si>
  <si>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</si>
  <si>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</si>
  <si>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</si>
  <si>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</si>
  <si>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</si>
  <si>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</si>
  <si>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</si>
  <si>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</si>
  <si>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</si>
  <si>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</si>
  <si>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</si>
  <si>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</si>
  <si>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</si>
  <si>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</si>
  <si>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</si>
  <si>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</si>
  <si>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</si>
  <si>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</si>
  <si>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</si>
  <si>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</si>
  <si>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</si>
  <si>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</si>
  <si>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</si>
  <si>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</si>
  <si>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</si>
  <si>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</si>
  <si>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</si>
  <si>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</si>
  <si>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</si>
  <si>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</si>
  <si>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</si>
  <si>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</si>
  <si>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</si>
  <si>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</si>
  <si>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</si>
  <si>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</si>
  <si>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</si>
  <si>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</si>
  <si>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</si>
  <si>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</si>
  <si>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</si>
  <si>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</si>
  <si>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</si>
  <si>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</si>
  <si>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</si>
  <si>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</si>
  <si>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</si>
  <si>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</si>
  <si>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</si>
  <si>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</si>
  <si>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</si>
  <si>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</si>
  <si>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</si>
  <si>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</si>
  <si>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</si>
  <si>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</si>
  <si>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</si>
  <si>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</si>
  <si>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</si>
  <si>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</si>
  <si>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</si>
  <si>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</si>
  <si>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</si>
  <si>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</si>
  <si>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</si>
  <si>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</si>
  <si>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</si>
  <si>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</si>
  <si>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</si>
  <si>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</si>
  <si>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</si>
  <si>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</si>
  <si>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</si>
  <si>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</si>
  <si>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</si>
  <si>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</si>
  <si>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</si>
  <si>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</si>
  <si>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</si>
  <si>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</si>
  <si>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</si>
  <si>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</si>
  <si>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</si>
  <si>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</si>
  <si>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</si>
  <si>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</si>
  <si>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</si>
  <si>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</si>
  <si>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</si>
  <si>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</si>
  <si>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</si>
  <si>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</si>
  <si>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</si>
  <si>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</si>
  <si>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</si>
  <si>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</si>
  <si>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</si>
  <si>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</si>
  <si>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</si>
  <si>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</si>
  <si>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</si>
  <si>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</si>
  <si>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</si>
  <si>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</si>
  <si>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</si>
  <si>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</si>
  <si>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</si>
  <si>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</si>
  <si>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</si>
  <si>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</si>
  <si>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</si>
  <si>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</si>
  <si>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</si>
  <si>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</si>
  <si>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</si>
  <si>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</si>
  <si>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</si>
  <si>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</si>
  <si>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</si>
  <si>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</si>
  <si>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</si>
  <si>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</si>
  <si>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</si>
  <si>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</si>
  <si>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</si>
  <si>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</si>
  <si>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</si>
  <si>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</si>
  <si>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</si>
  <si>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</si>
  <si>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</si>
  <si>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</si>
  <si>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</si>
  <si>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</si>
  <si>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</si>
  <si>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</si>
  <si>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</si>
  <si>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</si>
  <si>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</si>
  <si>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</si>
  <si>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</si>
  <si>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</si>
  <si>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</si>
  <si>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</si>
  <si>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</si>
  <si>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</si>
  <si>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</si>
  <si>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</si>
  <si>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</si>
  <si>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</si>
  <si>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</si>
  <si>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</si>
  <si>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</si>
  <si>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</si>
  <si>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</si>
  <si>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</si>
  <si>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</si>
  <si>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</si>
  <si>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</si>
  <si>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</si>
  <si>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</si>
  <si>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</si>
  <si>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</si>
  <si>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</si>
  <si>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</si>
  <si>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</si>
  <si>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</si>
  <si>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</si>
  <si>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</si>
  <si>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</si>
  <si>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</si>
  <si>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</si>
  <si>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</si>
  <si>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</si>
  <si>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</si>
  <si>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</si>
  <si>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</si>
  <si>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</si>
  <si>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</si>
  <si>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</si>
  <si>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</si>
  <si>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</si>
  <si>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</si>
  <si>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</si>
  <si>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</si>
  <si>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</si>
  <si>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</si>
  <si>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</si>
  <si>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</si>
  <si>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</si>
  <si>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</si>
  <si>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</si>
  <si>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</si>
  <si>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</si>
  <si>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</si>
  <si>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</si>
  <si>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</si>
  <si>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</si>
  <si>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</si>
  <si>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</si>
  <si>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</si>
  <si>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</si>
  <si>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</si>
  <si>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</si>
  <si>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</si>
  <si>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</si>
  <si>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</si>
  <si>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</si>
  <si>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</si>
  <si>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</si>
  <si>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</si>
  <si>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</si>
  <si>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</si>
  <si>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</si>
  <si>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</si>
  <si>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</si>
  <si>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</si>
  <si>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</si>
  <si>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</si>
  <si>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</si>
  <si>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</si>
  <si>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</si>
  <si>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</si>
  <si>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</si>
  <si>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</si>
  <si>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</si>
  <si>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</si>
  <si>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</si>
  <si>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</si>
  <si>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</si>
  <si>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</si>
  <si>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</si>
  <si>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</si>
  <si>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</si>
  <si>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</si>
  <si>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</si>
  <si>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</si>
  <si>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</si>
  <si>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</si>
  <si>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</si>
  <si>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</si>
  <si>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</si>
  <si>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</si>
  <si>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</si>
  <si>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</si>
  <si>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</si>
  <si>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</si>
  <si>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</si>
  <si>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</si>
  <si>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</si>
  <si>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</si>
  <si>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</si>
  <si>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</si>
  <si>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</si>
  <si>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</si>
  <si>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</si>
  <si>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</si>
  <si>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</si>
  <si>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</si>
  <si>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</si>
  <si>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</si>
  <si>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</si>
  <si>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</si>
  <si>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</si>
  <si>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</si>
  <si>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</si>
  <si>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</si>
  <si>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</si>
  <si>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</si>
  <si>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</si>
  <si>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</si>
  <si>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</si>
  <si>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</si>
  <si>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</si>
  <si>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</si>
  <si>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</si>
  <si>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</si>
  <si>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</si>
  <si>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</si>
  <si>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</si>
  <si>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</si>
  <si>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</si>
  <si>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</si>
  <si>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</si>
  <si>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</si>
  <si>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</si>
  <si>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</si>
  <si>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</si>
  <si>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</si>
  <si>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</si>
  <si>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</si>
  <si>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</si>
  <si>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</si>
  <si>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</si>
  <si>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</si>
  <si>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</si>
  <si>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</si>
  <si>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</si>
  <si>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</si>
  <si>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</si>
  <si>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</si>
  <si>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</si>
  <si>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</si>
  <si>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</si>
  <si>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</si>
  <si>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</si>
  <si>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</si>
  <si>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</si>
  <si>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</si>
  <si>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</si>
  <si>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</si>
  <si>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</si>
  <si>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</si>
  <si>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</si>
  <si>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</si>
  <si>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</si>
  <si>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</si>
  <si>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</si>
  <si>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</si>
  <si>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</si>
  <si>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</si>
  <si>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</si>
  <si>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</si>
  <si>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</si>
  <si>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</si>
  <si>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</si>
  <si>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</si>
  <si>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</si>
  <si>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</si>
  <si>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</si>
  <si>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</si>
  <si>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</si>
  <si>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</si>
  <si>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</si>
  <si>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</si>
  <si>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</si>
  <si>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</si>
  <si>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</si>
  <si>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</si>
  <si>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</si>
  <si>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</si>
  <si>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</si>
  <si>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</si>
  <si>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</si>
  <si>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</si>
  <si>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</si>
  <si>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</si>
  <si>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</si>
  <si>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</si>
  <si>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</si>
  <si>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</si>
  <si>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</si>
  <si>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</si>
  <si>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</si>
  <si>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</si>
  <si>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</si>
  <si>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</si>
  <si>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</si>
  <si>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</si>
  <si>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</si>
  <si>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</si>
  <si>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</si>
  <si>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</si>
  <si>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</si>
  <si>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</si>
  <si>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</si>
  <si>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</si>
  <si>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</si>
  <si>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</si>
  <si>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</si>
  <si>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</si>
  <si>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</si>
  <si>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</si>
  <si>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</si>
  <si>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</si>
  <si>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</si>
  <si>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</si>
  <si>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</si>
  <si>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</si>
  <si>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</si>
  <si>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</si>
  <si>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</si>
  <si>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</si>
  <si>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</si>
  <si>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</si>
  <si>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</si>
  <si>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</si>
  <si>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</si>
  <si>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</si>
  <si>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</si>
  <si>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</si>
  <si>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</si>
  <si>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</si>
  <si>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</si>
  <si>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</si>
  <si>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</si>
  <si>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</si>
  <si>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</si>
  <si>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</si>
  <si>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</si>
  <si>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</si>
  <si>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</si>
  <si>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</si>
  <si>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</si>
  <si>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</si>
  <si>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</si>
  <si>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</si>
  <si>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</si>
  <si>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</si>
  <si>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</si>
  <si>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</si>
  <si>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</si>
  <si>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</si>
  <si>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</si>
  <si>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</si>
  <si>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</si>
  <si>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</si>
  <si>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</si>
  <si>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</si>
  <si>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</si>
  <si>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</si>
  <si>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</si>
  <si>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</si>
  <si>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</si>
  <si>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</si>
  <si>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</si>
  <si>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</si>
  <si>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</si>
  <si>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</si>
  <si>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</si>
  <si>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</si>
  <si>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</si>
  <si>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</si>
  <si>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</si>
  <si>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</si>
  <si>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</si>
  <si>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</si>
  <si>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</si>
  <si>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</si>
  <si>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</si>
  <si>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</si>
  <si>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</si>
  <si>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</si>
  <si>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</si>
  <si>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</si>
  <si>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</si>
  <si>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</si>
  <si>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</si>
  <si>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</si>
  <si>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</si>
  <si>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</si>
  <si>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</si>
  <si>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</si>
  <si>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</si>
  <si>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</si>
  <si>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</si>
  <si>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</si>
  <si>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</si>
  <si>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</si>
  <si>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</si>
  <si>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</si>
  <si>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</si>
  <si>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</si>
  <si>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</si>
  <si>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</si>
  <si>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</si>
  <si>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</si>
  <si>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</si>
  <si>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</si>
  <si>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</si>
  <si>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</si>
  <si>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</si>
  <si>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</si>
  <si>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</si>
  <si>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</si>
  <si>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</si>
  <si>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</si>
  <si>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</si>
  <si>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</si>
  <si>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</si>
  <si>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</si>
  <si>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</si>
  <si>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</si>
  <si>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</si>
  <si>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</si>
  <si>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</si>
  <si>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</si>
  <si>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</si>
  <si>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</si>
  <si>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</si>
  <si>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</si>
  <si>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</si>
  <si>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</si>
  <si>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</si>
  <si>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</si>
  <si>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</si>
  <si>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</si>
  <si>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</si>
  <si>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</si>
  <si>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</si>
  <si>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</si>
  <si>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</si>
  <si>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</si>
  <si>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</si>
  <si>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</si>
  <si>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</si>
  <si>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</si>
  <si>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</si>
  <si>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</si>
  <si>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</si>
  <si>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</si>
  <si>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</si>
  <si>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</si>
  <si>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</si>
  <si>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</si>
  <si>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</si>
  <si>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</si>
  <si>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</si>
  <si>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</si>
  <si>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</si>
  <si>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</si>
  <si>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</si>
  <si>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</si>
  <si>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</si>
  <si>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</si>
  <si>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</si>
  <si>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</si>
  <si>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</si>
  <si>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</si>
  <si>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</si>
  <si>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</si>
  <si>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</si>
  <si>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</si>
  <si>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</si>
  <si>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</si>
  <si>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</si>
  <si>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</si>
  <si>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</si>
  <si>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</si>
  <si>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</si>
  <si>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</si>
  <si>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</si>
  <si>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</si>
  <si>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</si>
  <si>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</si>
  <si>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</si>
  <si>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</si>
  <si>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</si>
  <si>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</si>
  <si>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</si>
  <si>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</si>
  <si>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</si>
  <si>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</si>
  <si>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</si>
  <si>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</si>
  <si>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</si>
  <si>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</si>
  <si>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</si>
  <si>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</si>
  <si>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</si>
  <si>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</si>
  <si>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</si>
  <si>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</si>
  <si>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</si>
  <si>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</si>
  <si>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</si>
  <si>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</si>
  <si>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</si>
  <si>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</si>
  <si>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</si>
  <si>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</si>
  <si>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</si>
  <si>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</si>
  <si>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</si>
  <si>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</si>
  <si>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</si>
  <si>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</si>
  <si>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</si>
  <si>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</si>
  <si>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</si>
  <si>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</si>
  <si>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</si>
  <si>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</si>
  <si>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</si>
  <si>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</si>
  <si>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</si>
  <si>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</si>
  <si>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</si>
  <si>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</si>
  <si>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</si>
  <si>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</si>
  <si>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</si>
  <si>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</si>
  <si>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</si>
  <si>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</si>
  <si>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</si>
  <si>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</si>
  <si>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</si>
  <si>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</si>
  <si>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</si>
  <si>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</si>
  <si>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</si>
  <si>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</si>
  <si>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</si>
  <si>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</si>
  <si>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</si>
  <si>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</si>
  <si>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</si>
  <si>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</si>
  <si>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</si>
  <si>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</si>
  <si>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</si>
  <si>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</si>
  <si>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</si>
  <si>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</si>
  <si>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</si>
  <si>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</si>
  <si>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</si>
  <si>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</si>
  <si>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</si>
  <si>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</si>
  <si>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</si>
  <si>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</si>
  <si>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</si>
  <si>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</si>
  <si>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</si>
  <si>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</si>
  <si>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</si>
  <si>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</si>
  <si>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</si>
  <si>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</si>
  <si>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</si>
  <si>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</si>
  <si>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</si>
  <si>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</si>
  <si>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</si>
  <si>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</si>
  <si>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</si>
  <si>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</si>
  <si>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</si>
  <si>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</si>
  <si>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</si>
  <si>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</si>
  <si>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</si>
  <si>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</si>
  <si>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</si>
  <si>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</si>
  <si>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</si>
  <si>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</si>
  <si>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</si>
  <si>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</si>
  <si>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</si>
  <si>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</si>
  <si>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</si>
  <si>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</si>
  <si>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</si>
  <si>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</si>
  <si>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</si>
  <si>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</si>
  <si>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</si>
  <si>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</si>
  <si>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</si>
  <si>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</si>
  <si>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</si>
  <si>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</si>
  <si>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</si>
  <si>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</si>
  <si>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</si>
  <si>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</si>
  <si>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</si>
  <si>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</si>
  <si>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</si>
  <si>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</si>
  <si>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</si>
  <si>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</si>
  <si>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</si>
  <si>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</si>
  <si>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</si>
  <si>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</si>
  <si>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</si>
  <si>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</si>
  <si>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</si>
  <si>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</si>
  <si>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</si>
  <si>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</si>
  <si>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</si>
  <si>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</si>
  <si>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</si>
  <si>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</si>
  <si>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</si>
  <si>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</si>
  <si>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</si>
  <si>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</si>
  <si>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</si>
  <si>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</si>
  <si>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</si>
  <si>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</si>
  <si>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</si>
  <si>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</si>
  <si>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</si>
  <si>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</si>
  <si>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</si>
  <si>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</si>
  <si>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</si>
  <si>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</si>
  <si>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</si>
  <si>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</si>
  <si>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</si>
  <si>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</si>
  <si>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</si>
  <si>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</si>
  <si>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</si>
  <si>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</si>
  <si>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</si>
  <si>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</si>
  <si>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</si>
  <si>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</si>
  <si>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</si>
  <si>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</si>
  <si>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</si>
  <si>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</si>
  <si>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</si>
  <si>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</si>
  <si>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</si>
  <si>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</si>
  <si>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</si>
  <si>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</si>
  <si>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</si>
  <si>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</si>
  <si>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</si>
  <si>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</si>
  <si>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</si>
  <si>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</si>
  <si>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</si>
  <si>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</si>
  <si>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</si>
  <si>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</si>
  <si>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</si>
  <si>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</si>
  <si>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</si>
  <si>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</si>
  <si>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</si>
  <si>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</si>
  <si>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</si>
  <si>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</si>
  <si>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</si>
  <si>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</si>
  <si>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</si>
  <si>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</si>
  <si>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</si>
  <si>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</si>
  <si>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</si>
  <si>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</si>
  <si>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</si>
  <si>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</si>
  <si>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</si>
  <si>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</si>
  <si>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</si>
  <si>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</si>
  <si>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</si>
  <si>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</si>
  <si>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</si>
  <si>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</si>
  <si>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</si>
  <si>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</si>
  <si>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</si>
  <si>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</si>
  <si>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</si>
  <si>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</si>
  <si>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</si>
  <si>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</si>
  <si>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</si>
  <si>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</si>
  <si>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</si>
  <si>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</si>
  <si>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</si>
  <si>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</si>
  <si>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</si>
  <si>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</si>
  <si>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</si>
  <si>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</si>
  <si>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</si>
  <si>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</si>
  <si>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</si>
  <si>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</si>
  <si>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</si>
  <si>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</si>
  <si>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</si>
  <si>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</si>
  <si>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</si>
  <si>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</si>
  <si>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</si>
  <si>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</si>
  <si>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</si>
  <si>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</si>
  <si>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</si>
  <si>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</si>
  <si>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</si>
  <si>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</si>
  <si>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</si>
  <si>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</si>
  <si>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</si>
  <si>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</si>
  <si>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</si>
  <si>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</si>
  <si>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</si>
  <si>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</si>
  <si>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</si>
  <si>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</si>
  <si>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</si>
  <si>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</si>
  <si>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</si>
  <si>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</si>
  <si>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</si>
  <si>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</si>
  <si>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</si>
  <si>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</si>
  <si>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</si>
  <si>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</si>
  <si>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</si>
  <si>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</si>
  <si>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</si>
  <si>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</si>
  <si>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</si>
  <si>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</si>
  <si>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</si>
  <si>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</si>
  <si>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</si>
  <si>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</si>
  <si>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</si>
  <si>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</si>
  <si>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</si>
  <si>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</si>
  <si>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</si>
  <si>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</si>
  <si>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</si>
  <si>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</si>
  <si>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</si>
  <si>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</si>
  <si>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</si>
  <si>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</si>
  <si>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</si>
  <si>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</si>
  <si>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</si>
  <si>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</si>
  <si>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</si>
  <si>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</si>
  <si>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</si>
  <si>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</si>
  <si>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</si>
  <si>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</si>
  <si>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</si>
  <si>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</si>
  <si>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</si>
  <si>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</si>
  <si>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</si>
  <si>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</si>
  <si>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</si>
  <si>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</si>
  <si>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</si>
  <si>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</si>
  <si>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</si>
  <si>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</si>
  <si>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</si>
  <si>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</si>
  <si>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</si>
  <si>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</si>
  <si>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</si>
  <si>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</si>
  <si>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</si>
  <si>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</si>
  <si>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</si>
  <si>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</si>
  <si>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</si>
  <si>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</si>
  <si>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</si>
  <si>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</si>
  <si>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</si>
  <si>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</si>
  <si>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</si>
  <si>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</si>
  <si>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</si>
  <si>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</si>
  <si>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</si>
  <si>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</si>
  <si>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</si>
  <si>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</si>
  <si>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</si>
  <si>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</si>
  <si>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</si>
  <si>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</si>
  <si>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</si>
  <si>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</si>
  <si>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</si>
  <si>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</si>
  <si>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</si>
  <si>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</si>
  <si>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</si>
  <si>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</si>
  <si>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</si>
  <si>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</si>
  <si>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</si>
  <si>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</si>
  <si>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</si>
  <si>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</si>
  <si>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</si>
  <si>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</si>
  <si>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</si>
  <si>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</si>
  <si>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</si>
  <si>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</si>
  <si>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</si>
  <si>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</si>
  <si>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</si>
  <si>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</si>
  <si>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</si>
  <si>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</si>
  <si>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</si>
  <si>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</si>
  <si>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</si>
  <si>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</si>
  <si>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</si>
  <si>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</si>
  <si>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</si>
  <si>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</si>
  <si>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</si>
  <si>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</si>
  <si>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</si>
  <si>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</si>
  <si>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</si>
  <si>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</si>
  <si>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</si>
  <si>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</si>
  <si>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</si>
  <si>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</si>
  <si>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</si>
  <si>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</si>
  <si>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</si>
  <si>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</si>
  <si>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</si>
  <si>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</si>
  <si>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</si>
  <si>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</si>
  <si>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</si>
  <si>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</si>
  <si>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</si>
  <si>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</si>
  <si>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</si>
  <si>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</si>
  <si>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</si>
  <si>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</si>
  <si>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</si>
  <si>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</si>
  <si>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</si>
  <si>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</si>
  <si>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</si>
  <si>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</si>
  <si>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</si>
  <si>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</si>
  <si>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</si>
  <si>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</si>
  <si>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</si>
  <si>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</si>
  <si>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</si>
  <si>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</si>
  <si>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</si>
  <si>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</si>
  <si>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</si>
  <si>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</si>
  <si>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</si>
  <si>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</si>
  <si>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</si>
  <si>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</si>
  <si>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</si>
  <si>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</si>
  <si>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</si>
  <si>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</si>
  <si>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</si>
  <si>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</si>
  <si>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</si>
  <si>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</si>
  <si>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</si>
  <si>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</si>
  <si>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</si>
  <si>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</si>
  <si>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</si>
  <si>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</si>
  <si>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</si>
  <si>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</si>
  <si>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</si>
  <si>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</si>
  <si>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</si>
  <si>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</si>
  <si>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</si>
  <si>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</si>
  <si>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</si>
  <si>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</si>
  <si>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</si>
  <si>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</si>
  <si>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</si>
  <si>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</si>
  <si>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</si>
  <si>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</si>
  <si>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</si>
  <si>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</si>
  <si>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</si>
  <si>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</si>
  <si>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</si>
  <si>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</si>
  <si>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</si>
  <si>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</si>
  <si>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</si>
  <si>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</si>
  <si>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</si>
  <si>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</si>
  <si>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</si>
  <si>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</si>
  <si>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</si>
  <si>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</si>
  <si>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</si>
  <si>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</si>
  <si>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</si>
  <si>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</si>
  <si>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</si>
  <si>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</si>
  <si>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</si>
  <si>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</si>
  <si>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</si>
  <si>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</si>
  <si>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</si>
  <si>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</si>
  <si>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</si>
  <si>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</si>
  <si>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</si>
  <si>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</si>
  <si>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</si>
  <si>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</si>
  <si>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</si>
  <si>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</si>
  <si>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</si>
  <si>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</si>
  <si>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</si>
  <si>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</si>
  <si>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</si>
  <si>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</si>
  <si>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</si>
  <si>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</si>
  <si>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</si>
  <si>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</si>
  <si>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</si>
  <si>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</si>
  <si>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</si>
  <si>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</si>
  <si>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</si>
  <si>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</si>
  <si>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</si>
  <si>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</si>
  <si>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</si>
  <si>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</si>
  <si>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</si>
  <si>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</si>
  <si>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</si>
  <si>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</si>
  <si>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</si>
  <si>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</si>
  <si>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</si>
  <si>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</si>
  <si>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</si>
  <si>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</si>
  <si>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</si>
  <si>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</si>
  <si>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</si>
  <si>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</si>
  <si>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</si>
  <si>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</si>
  <si>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</si>
  <si>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</si>
  <si>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</si>
  <si>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</si>
  <si>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</si>
  <si>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</si>
  <si>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</si>
  <si>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</si>
  <si>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</si>
  <si>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</si>
  <si>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</si>
  <si>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</si>
  <si>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</si>
  <si>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</si>
  <si>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</si>
  <si>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</si>
  <si>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</si>
  <si>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</si>
  <si>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</si>
  <si>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</si>
  <si>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</si>
  <si>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</si>
  <si>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</si>
  <si>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</si>
  <si>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</si>
  <si>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</si>
  <si>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</si>
  <si>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</si>
  <si>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</si>
  <si>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</si>
  <si>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</si>
  <si>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</si>
  <si>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</si>
  <si>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</si>
  <si>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</si>
  <si>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</si>
  <si>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</si>
  <si>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</si>
  <si>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</si>
  <si>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</si>
  <si>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</si>
  <si>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</si>
  <si>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</si>
  <si>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</si>
  <si>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</si>
  <si>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</si>
  <si>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</si>
  <si>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</si>
  <si>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</si>
  <si>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</si>
  <si>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</si>
  <si>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</si>
  <si>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</si>
  <si>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</si>
  <si>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</si>
  <si>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</si>
  <si>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</si>
  <si>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</si>
  <si>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</si>
  <si>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</si>
  <si>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</si>
  <si>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</si>
  <si>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</si>
  <si>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</si>
  <si>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</si>
  <si>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</si>
  <si>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</si>
  <si>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</si>
  <si>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</si>
  <si>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</si>
  <si>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</si>
  <si>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</si>
  <si>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</si>
  <si>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</si>
  <si>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</si>
  <si>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</si>
  <si>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</si>
  <si>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</si>
  <si>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</si>
  <si>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</si>
  <si>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</si>
  <si>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</si>
  <si>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</si>
  <si>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</si>
  <si>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</si>
  <si>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</si>
  <si>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</si>
  <si>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</si>
  <si>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</si>
  <si>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</si>
  <si>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</si>
  <si>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</si>
  <si>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</si>
  <si>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</si>
  <si>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</si>
  <si>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</si>
  <si>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</si>
  <si>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</si>
  <si>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</si>
  <si>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</si>
  <si>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</si>
  <si>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</si>
  <si>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</si>
  <si>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</si>
  <si>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</si>
  <si>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</si>
  <si>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</si>
  <si>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</si>
  <si>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</si>
  <si>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</si>
  <si>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</si>
  <si>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</si>
  <si>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</si>
  <si>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</si>
  <si>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</si>
  <si>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</si>
  <si>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</si>
  <si>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</si>
  <si>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</si>
  <si>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</si>
  <si>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</si>
  <si>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</si>
  <si>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</si>
  <si>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</si>
  <si>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</si>
  <si>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</si>
  <si>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</si>
  <si>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</si>
  <si>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</si>
  <si>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</si>
  <si>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</si>
  <si>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</si>
  <si>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</si>
  <si>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</si>
  <si>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</si>
  <si>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</si>
  <si>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</si>
  <si>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</si>
  <si>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</si>
  <si>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</si>
  <si>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</si>
  <si>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</si>
  <si>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</si>
  <si>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</si>
  <si>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</si>
  <si>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</si>
  <si>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</si>
  <si>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</si>
  <si>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</si>
  <si>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</si>
  <si>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</si>
  <si>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</si>
  <si>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</si>
  <si>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</si>
  <si>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</si>
  <si>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</si>
  <si>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</si>
  <si>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</si>
  <si>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</si>
  <si>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</si>
  <si>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</si>
  <si>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</si>
  <si>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</si>
  <si>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</si>
  <si>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</si>
  <si>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</si>
  <si>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</si>
  <si>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</si>
  <si>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</si>
  <si>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</si>
  <si>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</si>
  <si>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</si>
  <si>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</si>
  <si>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</si>
  <si>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</si>
  <si>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</si>
  <si>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</si>
  <si>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</si>
  <si>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</si>
  <si>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</si>
  <si>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</si>
  <si>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</si>
  <si>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</si>
  <si>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</si>
  <si>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</si>
  <si>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</si>
  <si>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</si>
  <si>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</si>
  <si>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</si>
  <si>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</si>
  <si>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</si>
  <si>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</si>
  <si>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</si>
  <si>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</si>
  <si>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</si>
  <si>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</si>
  <si>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</si>
  <si>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</si>
  <si>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</si>
  <si>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</si>
  <si>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</si>
  <si>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</si>
  <si>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</si>
  <si>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</si>
  <si>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</si>
  <si>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</si>
  <si>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</si>
  <si>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</si>
  <si>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</si>
  <si>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</si>
  <si>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</si>
  <si>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</si>
  <si>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</si>
  <si>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</si>
  <si>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</si>
  <si>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</si>
  <si>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</si>
  <si>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</si>
  <si>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</si>
  <si>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</si>
  <si>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</si>
  <si>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</si>
  <si>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</si>
  <si>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</si>
  <si>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</si>
  <si>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</si>
  <si>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</si>
  <si>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</si>
  <si>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</si>
  <si>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</si>
  <si>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</si>
  <si>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</si>
  <si>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</si>
  <si>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</si>
  <si>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</si>
  <si>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</si>
  <si>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</si>
  <si>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</si>
  <si>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</si>
  <si>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</si>
  <si>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</si>
  <si>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</si>
  <si>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</si>
  <si>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</si>
  <si>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</si>
  <si>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</si>
  <si>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</si>
  <si>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</si>
  <si>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</si>
  <si>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</si>
  <si>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</si>
  <si>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</si>
  <si>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</si>
  <si>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</si>
  <si>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</si>
  <si>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</si>
  <si>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</si>
  <si>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</si>
  <si>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</si>
  <si>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</si>
  <si>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</si>
  <si>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</si>
  <si>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</si>
  <si>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</si>
  <si>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</si>
  <si>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</si>
  <si>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</si>
  <si>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</si>
  <si>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</si>
  <si>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</si>
  <si>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</si>
  <si>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</si>
  <si>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</si>
  <si>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</si>
  <si>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</si>
  <si>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</si>
  <si>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</si>
  <si>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</si>
  <si>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</si>
  <si>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</si>
  <si>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</si>
  <si>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</si>
  <si>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</si>
  <si>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</si>
  <si>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</si>
  <si>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</si>
  <si>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</si>
  <si>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</si>
  <si>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</si>
  <si>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</si>
  <si>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</si>
  <si>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</si>
  <si>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</si>
  <si>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</si>
  <si>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</si>
  <si>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</si>
  <si>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</si>
  <si>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</si>
  <si>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</si>
  <si>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</si>
  <si>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</si>
  <si>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</si>
  <si>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</si>
  <si>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</si>
  <si>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</si>
  <si>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</si>
  <si>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</si>
  <si>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</si>
  <si>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</si>
  <si>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</si>
  <si>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</si>
  <si>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</si>
  <si>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</si>
  <si>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</si>
  <si>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</si>
  <si>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</si>
  <si>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</si>
  <si>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</si>
  <si>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</si>
  <si>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</si>
  <si>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</si>
  <si>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</si>
  <si>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</si>
  <si>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</si>
  <si>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</si>
  <si>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</si>
  <si>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</si>
  <si>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</si>
  <si>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</si>
  <si>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</si>
  <si>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</si>
  <si>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</si>
  <si>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</si>
  <si>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</si>
  <si>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</si>
  <si>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</si>
  <si>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</si>
  <si>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</si>
  <si>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</si>
  <si>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</si>
  <si>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</si>
  <si>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</si>
  <si>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</si>
  <si>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</si>
  <si>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</si>
  <si>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</si>
  <si>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</si>
  <si>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</si>
  <si>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</si>
  <si>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</si>
  <si>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</si>
  <si>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</si>
  <si>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</si>
  <si>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</si>
  <si>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</si>
  <si>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</si>
  <si>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</si>
  <si>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</si>
  <si>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</si>
  <si>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</si>
  <si>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</si>
  <si>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</si>
  <si>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</si>
  <si>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</si>
  <si>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</si>
  <si>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</si>
  <si>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</si>
  <si>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</si>
  <si>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</si>
  <si>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</si>
  <si>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</si>
  <si>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</si>
  <si>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</si>
  <si>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</si>
  <si>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</si>
  <si>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</si>
  <si>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</si>
  <si>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</si>
  <si>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</si>
  <si>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</si>
  <si>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</si>
  <si>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</si>
  <si>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</si>
  <si>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</si>
  <si>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</si>
  <si>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</si>
  <si>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</si>
  <si>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</si>
  <si>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</si>
  <si>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</si>
  <si>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</si>
  <si>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</si>
  <si>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</si>
  <si>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</si>
  <si>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</si>
  <si>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</si>
  <si>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</si>
  <si>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</si>
  <si>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</si>
  <si>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</si>
  <si>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</si>
  <si>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</si>
  <si>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</si>
  <si>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</si>
  <si>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</si>
  <si>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</si>
  <si>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</si>
  <si>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</si>
  <si>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</si>
  <si>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</si>
  <si>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</si>
  <si>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</si>
  <si>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</si>
  <si>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</si>
  <si>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</si>
  <si>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</si>
  <si>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</si>
  <si>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</si>
  <si>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</si>
  <si>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</si>
  <si>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</si>
  <si>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</si>
  <si>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</si>
  <si>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</si>
  <si>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</si>
  <si>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</si>
  <si>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</si>
  <si>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</si>
  <si>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</si>
  <si>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</si>
  <si>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</si>
  <si>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</si>
  <si>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</si>
  <si>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</si>
  <si>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</si>
  <si>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</si>
  <si>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</si>
  <si>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</si>
  <si>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2021-54-54001532020</t>
  </si>
  <si>
    <t>Prestar los servicios de educación inicial en el marco d ela atención integral en hogares infantiles - HI - , de conformidad con el manual operativo d ela modalidad institucional, el lineamiento tecnico para la atención a la primera infancia y las directrices establecidas por el ICBF, en armonia con la politica de estado para el desarrollo integral de la primera infancia de cero a siempre.</t>
  </si>
  <si>
    <t>018</t>
  </si>
  <si>
    <t>1532020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</si>
  <si>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</si>
  <si>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ERIKA BIBIANA CAICEDO ROJAS</t>
  </si>
  <si>
    <t>02</t>
  </si>
  <si>
    <t>16</t>
  </si>
  <si>
    <t>Brindar atencion integral a niños y niñas entre los 6 meses a 5 años de edad, con vulnerabilidad economica y social, prioritariamente a quienes por razones de trabajo de sus padres o adulto responsable de su cuidado permanecen solos temporalmente y a los hijos de familias en situacion de desplazamiento.</t>
  </si>
  <si>
    <t>22</t>
  </si>
  <si>
    <t>78</t>
  </si>
  <si>
    <t>310</t>
  </si>
  <si>
    <t>196</t>
  </si>
  <si>
    <t>410</t>
  </si>
  <si>
    <t>Atender a la primera infancia en el marco de la estrategia " de cero a siempre" de conformodidad de las directricez, liniaminetos, y parametros establecidos por el ICBF asi como regular las relaciones entre las partes derivadas de la entrega de aportes del ICBF al contratista, para que este asuma con su personal y su bajo exclusiva responsabilidad dicha atencion .</t>
  </si>
  <si>
    <t>Atender a la primera infancia en el marco de la estrategia " de cero a siempre" de conformodidad de las directricez, liniaminetos, y parametros establecidos por el ICBF asi como regular las relaciones entre las partes derivadas de la entrega de aportes del ICBF a la EAS para que este asuma con su personal y su bajo exclusiva responsabilidad dicha atencion .</t>
  </si>
  <si>
    <t>77</t>
  </si>
  <si>
    <t xml:space="preserve">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 en el marco de la estrategia de atención integral “de cero a siempre” , así como regular las relaciones entre las partes derivadas de la entrega de aportes del ICBF a la entidad administradora de servicio, para que este asuma con su personal y bajo su exclusiva responsabilidad dicha atención. </t>
  </si>
  <si>
    <t>367</t>
  </si>
  <si>
    <t>417</t>
  </si>
  <si>
    <t>Prestar el servicio de atención, educación inicial y cuidado a niños y niñas menores de 5 años, o hasta su ingreso al grado de transición con el fin de promover el desarrollo integral de la primera infancia con calidad, de conformidad con los lineamientos, el manual operativo, las directrices, parámetros y estándares establecidos por el ICBF, en el marco de la estrategia de atención integral “de cero a siempre”</t>
  </si>
  <si>
    <t>250</t>
  </si>
  <si>
    <t>Prestar el servicio de atención, educación inicial y cuidado a niños y niñas menores de 5 años, o hasta su ingreso al grado de transición con el fin de promover el desarrollo integral de la primera infancia con calidad, de conformidad con los lineamientos, el manual operativo, las directrices, parámetros y estándares establecidos por el ICBF, en el marco de la estrategia de atención integral “de cero a siempre” en el servicio de hogares infantiles.</t>
  </si>
  <si>
    <t>323</t>
  </si>
  <si>
    <t>116</t>
  </si>
  <si>
    <t>Prestar el servicio hogares infantiles de conformidad con el manual operativo de la modalidad institucional y las directrices establecidas por el ICBF, en armonía con la política de estado para el desarrollo integral de la primera infancia del “cero a siempre”.</t>
  </si>
  <si>
    <t xml:space="preserve">ERIKA BIBIANA CAICEDO ROJAS </t>
  </si>
  <si>
    <t>AV. Gran colombia N° 1E - 175 BARRIO POPULAR</t>
  </si>
  <si>
    <t xml:space="preserve">Calle 16 N°  3B - 73 Girasoles  Villa del Rosario </t>
  </si>
  <si>
    <t>258</t>
  </si>
  <si>
    <t>12</t>
  </si>
  <si>
    <t>7</t>
  </si>
  <si>
    <t>2</t>
  </si>
  <si>
    <t>491</t>
  </si>
  <si>
    <t>asopadresporvenir2@hotmail.com</t>
  </si>
  <si>
    <t>5744823 / 3153678730 / 3118928642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</si>
</sst>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03" zoomScale="70" zoomScaleNormal="70" zoomScaleSheetLayoutView="40" zoomScalePageLayoutView="40" workbookViewId="0">
      <selection activeCell="N117" sqref="N11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2676</v>
      </c>
      <c r="D15" s="35"/>
      <c r="E15" s="35"/>
      <c r="F15" s="5"/>
      <c r="G15" s="32" t="s">
        <v>1168</v>
      </c>
      <c r="H15" s="103" t="s">
        <v>822</v>
      </c>
      <c r="I15" s="32" t="s">
        <v>2624</v>
      </c>
      <c r="J15" s="108" t="s">
        <v>2626</v>
      </c>
      <c r="L15" s="222" t="s">
        <v>8</v>
      </c>
      <c r="M15" s="222"/>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25">
      <c r="A20" s="9"/>
      <c r="B20" s="109">
        <v>890503410</v>
      </c>
      <c r="C20" s="5"/>
      <c r="D20" s="73"/>
      <c r="E20" s="5"/>
      <c r="F20" s="5"/>
      <c r="G20" s="5"/>
      <c r="H20" s="241"/>
      <c r="I20" s="147" t="s">
        <v>1157</v>
      </c>
      <c r="J20" s="148" t="s">
        <v>824</v>
      </c>
      <c r="K20" s="149">
        <v>643637160</v>
      </c>
      <c r="L20" s="150">
        <v>44193</v>
      </c>
      <c r="M20" s="150">
        <v>44561</v>
      </c>
      <c r="N20" s="133">
        <f>+(M20-L20)/30</f>
        <v>12.266666666666667</v>
      </c>
      <c r="O20" s="136"/>
      <c r="U20" s="132"/>
      <c r="V20" s="105">
        <f ca="1">NOW()</f>
        <v>44193.487368865739</v>
      </c>
      <c r="W20" s="105">
        <f ca="1">NOW()</f>
        <v>44193.487368865739</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236" t="str">
        <f>VLOOKUP(B20,EAS!A2:B1439,2,0)</f>
        <v>ASOCIACIÓN DE PADRES DE FAMILIA HOGAR INFANTIL EL PORVENIR</v>
      </c>
      <c r="C38" s="236"/>
      <c r="D38" s="236"/>
      <c r="E38" s="236"/>
      <c r="F38" s="236"/>
      <c r="G38" s="5"/>
      <c r="H38" s="130"/>
      <c r="I38" s="245" t="s">
        <v>7</v>
      </c>
      <c r="J38" s="245"/>
      <c r="K38" s="245"/>
      <c r="L38" s="245"/>
      <c r="M38" s="245"/>
      <c r="N38" s="245"/>
      <c r="O38" s="131"/>
    </row>
    <row r="39" spans="1:16" ht="42.95" customHeight="1" thickBot="1" x14ac:dyDescent="0.3">
      <c r="A39" s="10"/>
      <c r="B39" s="11"/>
      <c r="C39" s="11"/>
      <c r="D39" s="11"/>
      <c r="E39" s="11"/>
      <c r="F39" s="11"/>
      <c r="G39" s="11"/>
      <c r="H39" s="10"/>
      <c r="I39" s="231" t="s">
        <v>2677</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10" t="s">
        <v>2705</v>
      </c>
      <c r="E48" s="143">
        <v>37712</v>
      </c>
      <c r="F48" s="143">
        <v>37982</v>
      </c>
      <c r="G48" s="158">
        <f>IF(AND(E48&lt;&gt;"",F48&lt;&gt;""),((F48-E48)/30),"")</f>
        <v>9</v>
      </c>
      <c r="H48" s="120" t="s">
        <v>2684</v>
      </c>
      <c r="I48" s="113" t="s">
        <v>1157</v>
      </c>
      <c r="J48" s="113" t="s">
        <v>824</v>
      </c>
      <c r="K48" s="121">
        <v>150521951</v>
      </c>
      <c r="L48" s="114"/>
      <c r="M48" s="116">
        <v>1</v>
      </c>
      <c r="N48" s="114" t="s">
        <v>27</v>
      </c>
      <c r="O48" s="114" t="s">
        <v>26</v>
      </c>
      <c r="P48" s="78"/>
    </row>
    <row r="49" spans="1:16" s="6" customFormat="1" ht="24.75" customHeight="1" x14ac:dyDescent="0.25">
      <c r="A49" s="141">
        <v>2</v>
      </c>
      <c r="B49" s="111" t="s">
        <v>2665</v>
      </c>
      <c r="C49" s="122" t="s">
        <v>31</v>
      </c>
      <c r="D49" s="110" t="s">
        <v>2706</v>
      </c>
      <c r="E49" s="143">
        <v>38019</v>
      </c>
      <c r="F49" s="143">
        <v>38352</v>
      </c>
      <c r="G49" s="158">
        <f t="shared" ref="G49:G50" si="2">IF(AND(E49&lt;&gt;"",F49&lt;&gt;""),((F49-E49)/30),"")</f>
        <v>11.1</v>
      </c>
      <c r="H49" s="120" t="s">
        <v>2684</v>
      </c>
      <c r="I49" s="113" t="s">
        <v>1157</v>
      </c>
      <c r="J49" s="113" t="s">
        <v>824</v>
      </c>
      <c r="K49" s="115">
        <v>190848169</v>
      </c>
      <c r="L49" s="114"/>
      <c r="M49" s="116">
        <v>1</v>
      </c>
      <c r="N49" s="114" t="s">
        <v>27</v>
      </c>
      <c r="O49" s="114" t="s">
        <v>26</v>
      </c>
      <c r="P49" s="78"/>
    </row>
    <row r="50" spans="1:16" s="6" customFormat="1" ht="24.75" customHeight="1" x14ac:dyDescent="0.25">
      <c r="A50" s="141">
        <v>3</v>
      </c>
      <c r="B50" s="111" t="s">
        <v>2665</v>
      </c>
      <c r="C50" s="122" t="s">
        <v>31</v>
      </c>
      <c r="D50" s="110" t="s">
        <v>2707</v>
      </c>
      <c r="E50" s="143">
        <v>38365</v>
      </c>
      <c r="F50" s="143">
        <v>38717</v>
      </c>
      <c r="G50" s="158">
        <f t="shared" si="2"/>
        <v>11.733333333333333</v>
      </c>
      <c r="H50" s="120" t="s">
        <v>2684</v>
      </c>
      <c r="I50" s="113" t="s">
        <v>1157</v>
      </c>
      <c r="J50" s="113" t="s">
        <v>824</v>
      </c>
      <c r="K50" s="115">
        <v>210189085</v>
      </c>
      <c r="L50" s="114"/>
      <c r="M50" s="116">
        <v>1</v>
      </c>
      <c r="N50" s="114" t="s">
        <v>27</v>
      </c>
      <c r="O50" s="114" t="s">
        <v>26</v>
      </c>
      <c r="P50" s="78"/>
    </row>
    <row r="51" spans="1:16" s="6" customFormat="1" ht="24.75" customHeight="1" outlineLevel="1" x14ac:dyDescent="0.25">
      <c r="A51" s="141">
        <v>4</v>
      </c>
      <c r="B51" s="111" t="s">
        <v>2665</v>
      </c>
      <c r="C51" s="122" t="s">
        <v>31</v>
      </c>
      <c r="D51" s="110" t="s">
        <v>2707</v>
      </c>
      <c r="E51" s="143">
        <v>38727</v>
      </c>
      <c r="F51" s="143">
        <v>39082</v>
      </c>
      <c r="G51" s="158">
        <f t="shared" ref="G51:G107" si="3">IF(AND(E51&lt;&gt;"",F51&lt;&gt;""),((F51-E51)/30),"")</f>
        <v>11.833333333333334</v>
      </c>
      <c r="H51" s="120" t="s">
        <v>2684</v>
      </c>
      <c r="I51" s="113" t="s">
        <v>1157</v>
      </c>
      <c r="J51" s="113" t="s">
        <v>824</v>
      </c>
      <c r="K51" s="115">
        <v>221036823</v>
      </c>
      <c r="L51" s="114"/>
      <c r="M51" s="116">
        <v>1</v>
      </c>
      <c r="N51" s="114" t="s">
        <v>27</v>
      </c>
      <c r="O51" s="114" t="s">
        <v>26</v>
      </c>
      <c r="P51" s="78"/>
    </row>
    <row r="52" spans="1:16" s="7" customFormat="1" ht="24.75" customHeight="1" outlineLevel="1" x14ac:dyDescent="0.25">
      <c r="A52" s="142">
        <v>5</v>
      </c>
      <c r="B52" s="111" t="s">
        <v>2665</v>
      </c>
      <c r="C52" s="122" t="s">
        <v>31</v>
      </c>
      <c r="D52" s="110" t="s">
        <v>2708</v>
      </c>
      <c r="E52" s="143">
        <v>39098</v>
      </c>
      <c r="F52" s="143">
        <v>39233</v>
      </c>
      <c r="G52" s="158">
        <f t="shared" si="3"/>
        <v>4.5</v>
      </c>
      <c r="H52" s="120" t="s">
        <v>2684</v>
      </c>
      <c r="I52" s="113" t="s">
        <v>1157</v>
      </c>
      <c r="J52" s="113" t="s">
        <v>824</v>
      </c>
      <c r="K52" s="115">
        <v>98012625</v>
      </c>
      <c r="L52" s="114"/>
      <c r="M52" s="116">
        <v>1</v>
      </c>
      <c r="N52" s="114" t="s">
        <v>27</v>
      </c>
      <c r="O52" s="114" t="s">
        <v>26</v>
      </c>
      <c r="P52" s="79"/>
    </row>
    <row r="53" spans="1:16" s="7" customFormat="1" ht="24.75" customHeight="1" outlineLevel="1" x14ac:dyDescent="0.25">
      <c r="A53" s="142">
        <v>6</v>
      </c>
      <c r="B53" s="111" t="s">
        <v>2665</v>
      </c>
      <c r="C53" s="122" t="s">
        <v>31</v>
      </c>
      <c r="D53" s="119" t="s">
        <v>2709</v>
      </c>
      <c r="E53" s="143">
        <v>39234</v>
      </c>
      <c r="F53" s="143">
        <v>39447</v>
      </c>
      <c r="G53" s="158">
        <f t="shared" si="3"/>
        <v>7.1</v>
      </c>
      <c r="H53" s="120" t="s">
        <v>2684</v>
      </c>
      <c r="I53" s="113" t="s">
        <v>1157</v>
      </c>
      <c r="J53" s="113" t="s">
        <v>824</v>
      </c>
      <c r="K53" s="115">
        <v>131865671</v>
      </c>
      <c r="L53" s="114"/>
      <c r="M53" s="116">
        <v>1</v>
      </c>
      <c r="N53" s="114" t="s">
        <v>27</v>
      </c>
      <c r="O53" s="114" t="s">
        <v>26</v>
      </c>
      <c r="P53" s="79"/>
    </row>
    <row r="54" spans="1:16" s="7" customFormat="1" ht="24.75" customHeight="1" outlineLevel="1" x14ac:dyDescent="0.25">
      <c r="A54" s="142">
        <v>7</v>
      </c>
      <c r="B54" s="111" t="s">
        <v>2665</v>
      </c>
      <c r="C54" s="122" t="s">
        <v>31</v>
      </c>
      <c r="D54" s="119" t="s">
        <v>2682</v>
      </c>
      <c r="E54" s="143">
        <v>39449</v>
      </c>
      <c r="F54" s="143">
        <v>39813</v>
      </c>
      <c r="G54" s="158">
        <f t="shared" si="3"/>
        <v>12.133333333333333</v>
      </c>
      <c r="H54" s="120" t="s">
        <v>2684</v>
      </c>
      <c r="I54" s="113" t="s">
        <v>1157</v>
      </c>
      <c r="J54" s="113" t="s">
        <v>824</v>
      </c>
      <c r="K54" s="121">
        <v>237924000</v>
      </c>
      <c r="L54" s="114"/>
      <c r="M54" s="116">
        <v>1</v>
      </c>
      <c r="N54" s="114" t="s">
        <v>27</v>
      </c>
      <c r="O54" s="114" t="s">
        <v>26</v>
      </c>
      <c r="P54" s="79"/>
    </row>
    <row r="55" spans="1:16" s="7" customFormat="1" ht="24.75" customHeight="1" outlineLevel="1" x14ac:dyDescent="0.25">
      <c r="A55" s="142">
        <v>8</v>
      </c>
      <c r="B55" s="111" t="s">
        <v>2665</v>
      </c>
      <c r="C55" s="122" t="s">
        <v>31</v>
      </c>
      <c r="D55" s="119" t="s">
        <v>2683</v>
      </c>
      <c r="E55" s="143">
        <v>39819</v>
      </c>
      <c r="F55" s="143">
        <v>40178</v>
      </c>
      <c r="G55" s="158">
        <f t="shared" si="3"/>
        <v>11.966666666666667</v>
      </c>
      <c r="H55" s="120" t="s">
        <v>2684</v>
      </c>
      <c r="I55" s="113" t="s">
        <v>1157</v>
      </c>
      <c r="J55" s="113" t="s">
        <v>824</v>
      </c>
      <c r="K55" s="121">
        <v>265070695</v>
      </c>
      <c r="L55" s="114"/>
      <c r="M55" s="116">
        <v>1</v>
      </c>
      <c r="N55" s="114" t="s">
        <v>27</v>
      </c>
      <c r="O55" s="114" t="s">
        <v>26</v>
      </c>
      <c r="P55" s="79"/>
    </row>
    <row r="56" spans="1:16" s="7" customFormat="1" ht="24.75" customHeight="1" outlineLevel="1" x14ac:dyDescent="0.25">
      <c r="A56" s="142">
        <v>9</v>
      </c>
      <c r="B56" s="111" t="s">
        <v>2665</v>
      </c>
      <c r="C56" s="122" t="s">
        <v>31</v>
      </c>
      <c r="D56" s="119" t="s">
        <v>2685</v>
      </c>
      <c r="E56" s="143">
        <v>40184</v>
      </c>
      <c r="F56" s="143">
        <v>40543</v>
      </c>
      <c r="G56" s="158">
        <f t="shared" si="3"/>
        <v>11.966666666666667</v>
      </c>
      <c r="H56" s="120" t="s">
        <v>2684</v>
      </c>
      <c r="I56" s="113" t="s">
        <v>1157</v>
      </c>
      <c r="J56" s="113" t="s">
        <v>824</v>
      </c>
      <c r="K56" s="121">
        <v>277038862</v>
      </c>
      <c r="L56" s="114"/>
      <c r="M56" s="116">
        <v>1</v>
      </c>
      <c r="N56" s="114" t="s">
        <v>27</v>
      </c>
      <c r="O56" s="114" t="s">
        <v>26</v>
      </c>
      <c r="P56" s="79"/>
    </row>
    <row r="57" spans="1:16" s="7" customFormat="1" ht="24.75" customHeight="1" outlineLevel="1" x14ac:dyDescent="0.25">
      <c r="A57" s="142">
        <v>10</v>
      </c>
      <c r="B57" s="64" t="s">
        <v>2665</v>
      </c>
      <c r="C57" s="122" t="s">
        <v>31</v>
      </c>
      <c r="D57" s="119" t="s">
        <v>2686</v>
      </c>
      <c r="E57" s="143">
        <v>40557</v>
      </c>
      <c r="F57" s="143">
        <v>40908</v>
      </c>
      <c r="G57" s="158">
        <f t="shared" si="3"/>
        <v>11.7</v>
      </c>
      <c r="H57" s="120" t="s">
        <v>2684</v>
      </c>
      <c r="I57" s="63" t="s">
        <v>1157</v>
      </c>
      <c r="J57" s="63" t="s">
        <v>824</v>
      </c>
      <c r="K57" s="121">
        <v>288083833</v>
      </c>
      <c r="L57" s="65"/>
      <c r="M57" s="116">
        <v>1</v>
      </c>
      <c r="N57" s="65" t="s">
        <v>27</v>
      </c>
      <c r="O57" s="65" t="s">
        <v>26</v>
      </c>
      <c r="P57" s="79"/>
    </row>
    <row r="58" spans="1:16" s="7" customFormat="1" ht="24.75" customHeight="1" outlineLevel="1" x14ac:dyDescent="0.25">
      <c r="A58" s="142">
        <v>11</v>
      </c>
      <c r="B58" s="64" t="s">
        <v>2665</v>
      </c>
      <c r="C58" s="122" t="s">
        <v>31</v>
      </c>
      <c r="D58" s="119" t="s">
        <v>2688</v>
      </c>
      <c r="E58" s="143">
        <v>40921</v>
      </c>
      <c r="F58" s="143">
        <v>41090</v>
      </c>
      <c r="G58" s="158">
        <f t="shared" si="3"/>
        <v>5.6333333333333337</v>
      </c>
      <c r="H58" s="120" t="s">
        <v>2684</v>
      </c>
      <c r="I58" s="63" t="s">
        <v>1157</v>
      </c>
      <c r="J58" s="63" t="s">
        <v>824</v>
      </c>
      <c r="K58" s="121">
        <v>186950612</v>
      </c>
      <c r="L58" s="65"/>
      <c r="M58" s="116">
        <v>1</v>
      </c>
      <c r="N58" s="65" t="s">
        <v>27</v>
      </c>
      <c r="O58" s="65" t="s">
        <v>26</v>
      </c>
      <c r="P58" s="79"/>
    </row>
    <row r="59" spans="1:16" s="7" customFormat="1" ht="24.75" customHeight="1" outlineLevel="1" x14ac:dyDescent="0.25">
      <c r="A59" s="142">
        <v>12</v>
      </c>
      <c r="B59" s="64" t="s">
        <v>2665</v>
      </c>
      <c r="C59" s="122" t="s">
        <v>31</v>
      </c>
      <c r="D59" s="119" t="s">
        <v>2687</v>
      </c>
      <c r="E59" s="143">
        <v>41091</v>
      </c>
      <c r="F59" s="143">
        <v>41273</v>
      </c>
      <c r="G59" s="158">
        <f t="shared" si="3"/>
        <v>6.0666666666666664</v>
      </c>
      <c r="H59" s="120" t="s">
        <v>2684</v>
      </c>
      <c r="I59" s="63" t="s">
        <v>1157</v>
      </c>
      <c r="J59" s="63" t="s">
        <v>824</v>
      </c>
      <c r="K59" s="121">
        <v>5608518</v>
      </c>
      <c r="L59" s="65"/>
      <c r="M59" s="116">
        <v>1</v>
      </c>
      <c r="N59" s="65" t="s">
        <v>27</v>
      </c>
      <c r="O59" s="65" t="s">
        <v>26</v>
      </c>
      <c r="P59" s="79"/>
    </row>
    <row r="60" spans="1:16" s="7" customFormat="1" ht="24.75" customHeight="1" outlineLevel="1" x14ac:dyDescent="0.25">
      <c r="A60" s="142">
        <v>13</v>
      </c>
      <c r="B60" s="120" t="s">
        <v>2665</v>
      </c>
      <c r="C60" s="122" t="s">
        <v>31</v>
      </c>
      <c r="D60" s="119" t="s">
        <v>2689</v>
      </c>
      <c r="E60" s="143">
        <v>41255</v>
      </c>
      <c r="F60" s="143">
        <v>42004</v>
      </c>
      <c r="G60" s="158">
        <f t="shared" si="3"/>
        <v>24.966666666666665</v>
      </c>
      <c r="H60" s="120" t="s">
        <v>2690</v>
      </c>
      <c r="I60" s="119" t="s">
        <v>1157</v>
      </c>
      <c r="J60" s="119" t="s">
        <v>824</v>
      </c>
      <c r="K60" s="117">
        <v>1034964968</v>
      </c>
      <c r="L60" s="65"/>
      <c r="M60" s="116">
        <v>1</v>
      </c>
      <c r="N60" s="65" t="s">
        <v>27</v>
      </c>
      <c r="O60" s="65" t="s">
        <v>26</v>
      </c>
      <c r="P60" s="79"/>
    </row>
    <row r="61" spans="1:16" s="7" customFormat="1" ht="24.75" customHeight="1" outlineLevel="1" x14ac:dyDescent="0.25">
      <c r="A61" s="142">
        <v>14</v>
      </c>
      <c r="B61" s="64" t="s">
        <v>2665</v>
      </c>
      <c r="C61" s="122" t="s">
        <v>31</v>
      </c>
      <c r="D61" s="119" t="s">
        <v>2678</v>
      </c>
      <c r="E61" s="143">
        <v>42030</v>
      </c>
      <c r="F61" s="143">
        <v>42369</v>
      </c>
      <c r="G61" s="158">
        <f t="shared" si="3"/>
        <v>11.3</v>
      </c>
      <c r="H61" s="120" t="s">
        <v>2691</v>
      </c>
      <c r="I61" s="63" t="s">
        <v>1157</v>
      </c>
      <c r="J61" s="63" t="s">
        <v>824</v>
      </c>
      <c r="K61" s="117">
        <v>547565062</v>
      </c>
      <c r="L61" s="65"/>
      <c r="M61" s="116">
        <v>1</v>
      </c>
      <c r="N61" s="65" t="s">
        <v>27</v>
      </c>
      <c r="O61" s="65" t="s">
        <v>26</v>
      </c>
      <c r="P61" s="79"/>
    </row>
    <row r="62" spans="1:16" s="7" customFormat="1" ht="24.75" customHeight="1" outlineLevel="1" x14ac:dyDescent="0.25">
      <c r="A62" s="142">
        <v>15</v>
      </c>
      <c r="B62" s="120" t="s">
        <v>2665</v>
      </c>
      <c r="C62" s="122" t="s">
        <v>31</v>
      </c>
      <c r="D62" s="119" t="s">
        <v>2692</v>
      </c>
      <c r="E62" s="143">
        <v>42397</v>
      </c>
      <c r="F62" s="143">
        <v>42551</v>
      </c>
      <c r="G62" s="158">
        <f t="shared" si="3"/>
        <v>5.1333333333333337</v>
      </c>
      <c r="H62" s="120" t="s">
        <v>2693</v>
      </c>
      <c r="I62" s="63" t="s">
        <v>1157</v>
      </c>
      <c r="J62" s="63" t="s">
        <v>824</v>
      </c>
      <c r="K62" s="117">
        <v>284555010</v>
      </c>
      <c r="L62" s="65"/>
      <c r="M62" s="116">
        <v>1</v>
      </c>
      <c r="N62" s="65" t="s">
        <v>27</v>
      </c>
      <c r="O62" s="65" t="s">
        <v>26</v>
      </c>
      <c r="P62" s="79"/>
    </row>
    <row r="63" spans="1:16" s="7" customFormat="1" ht="24.75" customHeight="1" outlineLevel="1" x14ac:dyDescent="0.25">
      <c r="A63" s="142">
        <v>16</v>
      </c>
      <c r="B63" s="120" t="s">
        <v>2665</v>
      </c>
      <c r="C63" s="122" t="s">
        <v>31</v>
      </c>
      <c r="D63" s="119" t="s">
        <v>2694</v>
      </c>
      <c r="E63" s="143">
        <v>42552</v>
      </c>
      <c r="F63" s="143">
        <v>42674</v>
      </c>
      <c r="G63" s="158">
        <f t="shared" si="3"/>
        <v>4.0666666666666664</v>
      </c>
      <c r="H63" s="120" t="s">
        <v>2693</v>
      </c>
      <c r="I63" s="63" t="s">
        <v>1157</v>
      </c>
      <c r="J63" s="63" t="s">
        <v>824</v>
      </c>
      <c r="K63" s="121">
        <v>202204700</v>
      </c>
      <c r="L63" s="65"/>
      <c r="M63" s="116">
        <v>1</v>
      </c>
      <c r="N63" s="65" t="s">
        <v>27</v>
      </c>
      <c r="O63" s="65" t="s">
        <v>26</v>
      </c>
      <c r="P63" s="79"/>
    </row>
    <row r="64" spans="1:16" s="7" customFormat="1" ht="24.75" customHeight="1" outlineLevel="1" x14ac:dyDescent="0.25">
      <c r="A64" s="142">
        <v>17</v>
      </c>
      <c r="B64" s="120" t="s">
        <v>2665</v>
      </c>
      <c r="C64" s="122" t="s">
        <v>31</v>
      </c>
      <c r="D64" s="119" t="s">
        <v>2695</v>
      </c>
      <c r="E64" s="143">
        <v>42675</v>
      </c>
      <c r="F64" s="143">
        <v>43039</v>
      </c>
      <c r="G64" s="158">
        <f t="shared" si="3"/>
        <v>12.133333333333333</v>
      </c>
      <c r="H64" s="120" t="s">
        <v>2696</v>
      </c>
      <c r="I64" s="63" t="s">
        <v>1157</v>
      </c>
      <c r="J64" s="63" t="s">
        <v>824</v>
      </c>
      <c r="K64" s="121">
        <v>651211000</v>
      </c>
      <c r="L64" s="65"/>
      <c r="M64" s="116">
        <v>1</v>
      </c>
      <c r="N64" s="65" t="s">
        <v>27</v>
      </c>
      <c r="O64" s="65" t="s">
        <v>26</v>
      </c>
      <c r="P64" s="79"/>
    </row>
    <row r="65" spans="1:16" s="7" customFormat="1" ht="24.75" customHeight="1" outlineLevel="1" x14ac:dyDescent="0.25">
      <c r="A65" s="142">
        <v>18</v>
      </c>
      <c r="B65" s="120" t="s">
        <v>2665</v>
      </c>
      <c r="C65" s="122" t="s">
        <v>31</v>
      </c>
      <c r="D65" s="119" t="s">
        <v>2697</v>
      </c>
      <c r="E65" s="143">
        <v>43040</v>
      </c>
      <c r="F65" s="143">
        <v>43404</v>
      </c>
      <c r="G65" s="158">
        <f t="shared" si="3"/>
        <v>12.133333333333333</v>
      </c>
      <c r="H65" s="120" t="s">
        <v>2698</v>
      </c>
      <c r="I65" s="63" t="s">
        <v>1157</v>
      </c>
      <c r="J65" s="63" t="s">
        <v>824</v>
      </c>
      <c r="K65" s="121">
        <v>805223352</v>
      </c>
      <c r="L65" s="65"/>
      <c r="M65" s="116">
        <v>1</v>
      </c>
      <c r="N65" s="65" t="s">
        <v>27</v>
      </c>
      <c r="O65" s="65" t="s">
        <v>26</v>
      </c>
      <c r="P65" s="79"/>
    </row>
    <row r="66" spans="1:16" s="7" customFormat="1" ht="24.75" customHeight="1" outlineLevel="1" x14ac:dyDescent="0.25">
      <c r="A66" s="142">
        <v>19</v>
      </c>
      <c r="B66" s="120" t="s">
        <v>2665</v>
      </c>
      <c r="C66" s="122" t="s">
        <v>31</v>
      </c>
      <c r="D66" s="119" t="s">
        <v>2699</v>
      </c>
      <c r="E66" s="143">
        <v>43405</v>
      </c>
      <c r="F66" s="143">
        <v>43441</v>
      </c>
      <c r="G66" s="158">
        <f t="shared" si="3"/>
        <v>1.2</v>
      </c>
      <c r="H66" s="120" t="s">
        <v>2698</v>
      </c>
      <c r="I66" s="63" t="s">
        <v>1157</v>
      </c>
      <c r="J66" s="63" t="s">
        <v>824</v>
      </c>
      <c r="K66" s="121">
        <v>84263750</v>
      </c>
      <c r="L66" s="65"/>
      <c r="M66" s="116">
        <v>1</v>
      </c>
      <c r="N66" s="65" t="s">
        <v>27</v>
      </c>
      <c r="O66" s="65" t="s">
        <v>26</v>
      </c>
      <c r="P66" s="79"/>
    </row>
    <row r="67" spans="1:16" s="7" customFormat="1" ht="24.75" customHeight="1" outlineLevel="1" x14ac:dyDescent="0.25">
      <c r="A67" s="142">
        <v>20</v>
      </c>
      <c r="B67" s="120" t="s">
        <v>2665</v>
      </c>
      <c r="C67" s="122" t="s">
        <v>31</v>
      </c>
      <c r="D67" s="119" t="s">
        <v>2700</v>
      </c>
      <c r="E67" s="143">
        <v>43486</v>
      </c>
      <c r="F67" s="143">
        <v>43812</v>
      </c>
      <c r="G67" s="158">
        <f t="shared" si="3"/>
        <v>10.866666666666667</v>
      </c>
      <c r="H67" s="120" t="s">
        <v>2701</v>
      </c>
      <c r="I67" s="63" t="s">
        <v>1157</v>
      </c>
      <c r="J67" s="63" t="s">
        <v>824</v>
      </c>
      <c r="K67" s="121">
        <v>784042839</v>
      </c>
      <c r="L67" s="65"/>
      <c r="M67" s="116">
        <v>1</v>
      </c>
      <c r="N67" s="65" t="s">
        <v>27</v>
      </c>
      <c r="O67" s="65" t="s">
        <v>26</v>
      </c>
      <c r="P67" s="79"/>
    </row>
    <row r="68" spans="1:16" s="7" customFormat="1" ht="24.75" customHeight="1" outlineLevel="1" x14ac:dyDescent="0.25">
      <c r="A68" s="142">
        <v>21</v>
      </c>
      <c r="B68" s="64"/>
      <c r="C68" s="65"/>
      <c r="D68" s="119"/>
      <c r="E68" s="143"/>
      <c r="F68" s="143"/>
      <c r="G68" s="158" t="str">
        <f t="shared" si="3"/>
        <v/>
      </c>
      <c r="H68" s="120"/>
      <c r="I68" s="63"/>
      <c r="J68" s="63"/>
      <c r="K68" s="121"/>
      <c r="L68" s="65"/>
      <c r="M68" s="67"/>
      <c r="N68" s="65"/>
      <c r="O68" s="65"/>
      <c r="P68" s="79"/>
    </row>
    <row r="69" spans="1:16" s="7" customFormat="1" ht="24.75" customHeight="1" outlineLevel="1" x14ac:dyDescent="0.25">
      <c r="A69" s="142">
        <v>22</v>
      </c>
      <c r="B69" s="64"/>
      <c r="C69" s="65"/>
      <c r="D69" s="119"/>
      <c r="E69" s="143"/>
      <c r="F69" s="143"/>
      <c r="G69" s="158" t="str">
        <f t="shared" si="3"/>
        <v/>
      </c>
      <c r="H69" s="120"/>
      <c r="I69" s="63"/>
      <c r="J69" s="63"/>
      <c r="K69" s="121"/>
      <c r="L69" s="65"/>
      <c r="M69" s="67"/>
      <c r="N69" s="65"/>
      <c r="O69" s="65"/>
      <c r="P69" s="79"/>
    </row>
    <row r="70" spans="1:16" s="7" customFormat="1" ht="24.75" customHeight="1" outlineLevel="1" x14ac:dyDescent="0.25">
      <c r="A70" s="142">
        <v>23</v>
      </c>
      <c r="B70" s="64"/>
      <c r="C70" s="65"/>
      <c r="D70" s="119"/>
      <c r="E70" s="143"/>
      <c r="F70" s="143"/>
      <c r="G70" s="158" t="str">
        <f t="shared" si="3"/>
        <v/>
      </c>
      <c r="H70" s="120"/>
      <c r="I70" s="63"/>
      <c r="J70" s="63"/>
      <c r="K70" s="117"/>
      <c r="L70" s="65"/>
      <c r="M70" s="67"/>
      <c r="N70" s="65"/>
      <c r="O70" s="65"/>
      <c r="P70" s="79"/>
    </row>
    <row r="71" spans="1:16" s="7" customFormat="1" ht="24.75" customHeight="1" outlineLevel="1" x14ac:dyDescent="0.25">
      <c r="A71" s="142">
        <v>24</v>
      </c>
      <c r="B71" s="64"/>
      <c r="C71" s="65"/>
      <c r="D71" s="119"/>
      <c r="E71" s="143"/>
      <c r="F71" s="143"/>
      <c r="G71" s="158" t="str">
        <f t="shared" si="3"/>
        <v/>
      </c>
      <c r="H71" s="120"/>
      <c r="I71" s="63"/>
      <c r="J71" s="63"/>
      <c r="K71" s="117"/>
      <c r="L71" s="65"/>
      <c r="M71" s="67"/>
      <c r="N71" s="65"/>
      <c r="O71" s="65"/>
      <c r="P71" s="79"/>
    </row>
    <row r="72" spans="1:16" s="7" customFormat="1" ht="24.75" customHeight="1" outlineLevel="1" x14ac:dyDescent="0.25">
      <c r="A72" s="142">
        <v>25</v>
      </c>
      <c r="B72" s="64"/>
      <c r="C72" s="65"/>
      <c r="D72" s="119"/>
      <c r="E72" s="143"/>
      <c r="F72" s="143"/>
      <c r="G72" s="158" t="str">
        <f t="shared" si="3"/>
        <v/>
      </c>
      <c r="H72" s="120"/>
      <c r="I72" s="63"/>
      <c r="J72" s="63"/>
      <c r="K72" s="117"/>
      <c r="L72" s="65"/>
      <c r="M72" s="67"/>
      <c r="N72" s="65"/>
      <c r="O72" s="65"/>
      <c r="P72" s="79"/>
    </row>
    <row r="73" spans="1:16" s="7" customFormat="1" ht="24.75" customHeight="1" outlineLevel="1" x14ac:dyDescent="0.25">
      <c r="A73" s="142">
        <v>26</v>
      </c>
      <c r="B73" s="64"/>
      <c r="C73" s="65"/>
      <c r="D73" s="119"/>
      <c r="E73" s="143"/>
      <c r="F73" s="143"/>
      <c r="G73" s="158" t="str">
        <f t="shared" si="3"/>
        <v/>
      </c>
      <c r="H73" s="120"/>
      <c r="I73" s="63"/>
      <c r="J73" s="63"/>
      <c r="K73" s="121"/>
      <c r="L73" s="65"/>
      <c r="M73" s="67"/>
      <c r="N73" s="65"/>
      <c r="O73" s="65"/>
      <c r="P73" s="79"/>
    </row>
    <row r="74" spans="1:16" s="7" customFormat="1" ht="24.75" customHeight="1" outlineLevel="1" x14ac:dyDescent="0.25">
      <c r="A74" s="142">
        <v>27</v>
      </c>
      <c r="B74" s="64"/>
      <c r="C74" s="65"/>
      <c r="D74" s="119"/>
      <c r="E74" s="143"/>
      <c r="F74" s="143"/>
      <c r="G74" s="158" t="str">
        <f t="shared" si="3"/>
        <v/>
      </c>
      <c r="H74" s="120"/>
      <c r="I74" s="63"/>
      <c r="J74" s="63"/>
      <c r="K74" s="121"/>
      <c r="L74" s="65"/>
      <c r="M74" s="67"/>
      <c r="N74" s="65"/>
      <c r="O74" s="65"/>
      <c r="P74" s="79"/>
    </row>
    <row r="75" spans="1:16" s="7" customFormat="1" ht="24.75" customHeight="1" outlineLevel="1" x14ac:dyDescent="0.25">
      <c r="A75" s="142">
        <v>28</v>
      </c>
      <c r="B75" s="64"/>
      <c r="C75" s="65"/>
      <c r="D75" s="119"/>
      <c r="E75" s="143"/>
      <c r="F75" s="143"/>
      <c r="G75" s="158" t="str">
        <f t="shared" si="3"/>
        <v/>
      </c>
      <c r="H75" s="120"/>
      <c r="I75" s="63"/>
      <c r="J75" s="63"/>
      <c r="K75" s="121"/>
      <c r="L75" s="65"/>
      <c r="M75" s="67"/>
      <c r="N75" s="65"/>
      <c r="O75" s="65"/>
      <c r="P75" s="79"/>
    </row>
    <row r="76" spans="1:16" s="7" customFormat="1" ht="24.75" customHeight="1" outlineLevel="1" x14ac:dyDescent="0.25">
      <c r="A76" s="142">
        <v>29</v>
      </c>
      <c r="B76" s="64"/>
      <c r="C76" s="65"/>
      <c r="D76" s="119"/>
      <c r="E76" s="143"/>
      <c r="F76" s="143"/>
      <c r="G76" s="158" t="str">
        <f t="shared" si="3"/>
        <v/>
      </c>
      <c r="H76" s="120"/>
      <c r="I76" s="63"/>
      <c r="J76" s="63"/>
      <c r="K76" s="121"/>
      <c r="L76" s="65"/>
      <c r="M76" s="67"/>
      <c r="N76" s="65"/>
      <c r="O76" s="65"/>
      <c r="P76" s="79"/>
    </row>
    <row r="77" spans="1:16" s="7" customFormat="1" ht="24.75" customHeight="1" outlineLevel="1" x14ac:dyDescent="0.25">
      <c r="A77" s="142">
        <v>30</v>
      </c>
      <c r="B77" s="64"/>
      <c r="C77" s="65"/>
      <c r="D77" s="119"/>
      <c r="E77" s="143"/>
      <c r="F77" s="143"/>
      <c r="G77" s="158" t="str">
        <f t="shared" si="3"/>
        <v/>
      </c>
      <c r="H77" s="120"/>
      <c r="I77" s="63"/>
      <c r="J77" s="63"/>
      <c r="K77" s="121"/>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2679</v>
      </c>
      <c r="E114" s="143">
        <v>43887</v>
      </c>
      <c r="F114" s="143">
        <v>44196</v>
      </c>
      <c r="G114" s="158">
        <f>IF(AND(E114&lt;&gt;"",F114&lt;&gt;""),((F114-E114)/30),"")</f>
        <v>10.3</v>
      </c>
      <c r="H114" s="120" t="s">
        <v>2680</v>
      </c>
      <c r="I114" s="119" t="s">
        <v>1157</v>
      </c>
      <c r="J114" s="119" t="s">
        <v>824</v>
      </c>
      <c r="K114" s="121">
        <v>777982619</v>
      </c>
      <c r="L114" s="100">
        <f>+IF(AND(K114&gt;0,O114="Ejecución"),(K114/877802)*Tabla28[[#This Row],[% participación]],IF(AND(K114&gt;0,O114&lt;&gt;"Ejecución"),"-",""))</f>
        <v>877.42200725220493</v>
      </c>
      <c r="M114" s="122"/>
      <c r="N114" s="171">
        <v>0.99</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2669</v>
      </c>
      <c r="C179" s="189"/>
      <c r="D179" s="189"/>
      <c r="E179" s="169">
        <v>0.02</v>
      </c>
      <c r="F179" s="168"/>
      <c r="G179" s="163" t="str">
        <f>IF(F179&gt;0,SUM(E179+F179),"")</f>
        <v/>
      </c>
      <c r="H179" s="5"/>
      <c r="I179" s="189" t="s">
        <v>2671</v>
      </c>
      <c r="J179" s="189"/>
      <c r="K179" s="189"/>
      <c r="L179" s="189"/>
      <c r="M179" s="170">
        <v>0.02</v>
      </c>
      <c r="O179" s="8"/>
      <c r="Q179" s="19"/>
      <c r="R179" s="157">
        <f>IF(M179&gt;0,SUM(L179+M179),"")</f>
        <v>0.02</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v>
      </c>
      <c r="D185" s="91" t="s">
        <v>2628</v>
      </c>
      <c r="E185" s="94">
        <f>+(C185*SUM(K20:K35))</f>
        <v>0</v>
      </c>
      <c r="F185" s="92"/>
      <c r="G185" s="93"/>
      <c r="H185" s="88"/>
      <c r="I185" s="90" t="s">
        <v>2627</v>
      </c>
      <c r="J185" s="164">
        <f>+SUM(M179:M183)</f>
        <v>0.02</v>
      </c>
      <c r="K185" s="234" t="s">
        <v>2628</v>
      </c>
      <c r="L185" s="234"/>
      <c r="M185" s="94">
        <f>+J185*(SUM(K20:K35))</f>
        <v>12872743.200000001</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3" t="s">
        <v>2636</v>
      </c>
      <c r="C192" s="193"/>
      <c r="E192" s="5" t="s">
        <v>20</v>
      </c>
      <c r="H192" s="26" t="s">
        <v>24</v>
      </c>
      <c r="J192" s="5" t="s">
        <v>2637</v>
      </c>
      <c r="K192" s="5"/>
      <c r="M192" s="5"/>
      <c r="N192" s="5"/>
      <c r="O192" s="8"/>
      <c r="Q192" s="152"/>
      <c r="R192" s="153"/>
      <c r="S192" s="153"/>
      <c r="T192" s="152"/>
    </row>
    <row r="193" spans="1:18" x14ac:dyDescent="0.25">
      <c r="A193" s="9"/>
      <c r="C193" s="123">
        <v>33470</v>
      </c>
      <c r="D193" s="5"/>
      <c r="E193" s="124">
        <v>1411</v>
      </c>
      <c r="F193" s="5"/>
      <c r="G193" s="5"/>
      <c r="H193" s="145" t="s">
        <v>2702</v>
      </c>
      <c r="J193" s="5"/>
      <c r="K193" s="125">
        <v>37712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2681</v>
      </c>
      <c r="D211" s="21"/>
      <c r="G211" s="27" t="s">
        <v>2620</v>
      </c>
      <c r="H211" s="146" t="s">
        <v>2703</v>
      </c>
      <c r="J211" s="27" t="s">
        <v>2622</v>
      </c>
      <c r="K211" s="146" t="s">
        <v>2704</v>
      </c>
      <c r="L211" s="21"/>
      <c r="M211" s="21"/>
      <c r="N211" s="21"/>
      <c r="O211" s="8"/>
    </row>
    <row r="212" spans="1:15" x14ac:dyDescent="0.25">
      <c r="A212" s="9"/>
      <c r="B212" s="27" t="s">
        <v>2619</v>
      </c>
      <c r="C212" s="145" t="s">
        <v>2681</v>
      </c>
      <c r="D212" s="21"/>
      <c r="G212" s="27" t="s">
        <v>2621</v>
      </c>
      <c r="H212" s="146" t="s">
        <v>2711</v>
      </c>
      <c r="J212" s="27" t="s">
        <v>2623</v>
      </c>
      <c r="K212" s="145" t="s">
        <v>2710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cp:lastModifiedBy>
  <cp:lastPrinted>2020-11-20T15:12:35Z</cp:lastPrinted>
  <dcterms:created xsi:type="dcterms:W3CDTF">2020-10-14T21:57:42Z</dcterms:created>
  <dcterms:modified xsi:type="dcterms:W3CDTF">2020-12-28T16:41:55Z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