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HJ\Desktop\OLGA FHJ\CONVOCATORIA 2021\CARTAGEN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<sst xmlns="http://schemas.openxmlformats.org/spreadsheetml/2006/main" count="5357" uniqueCount="2837">
  <si>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</si>
  <si>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</si>
  <si>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</si>
  <si>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</si>
  <si>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</si>
  <si>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</si>
  <si>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</si>
  <si>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</si>
  <si>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</si>
  <si>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</si>
  <si>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</si>
  <si>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</si>
  <si>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</si>
  <si>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</si>
  <si>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</si>
  <si>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</si>
  <si>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</si>
  <si>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</si>
  <si>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</si>
  <si>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</si>
  <si>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</si>
  <si>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</si>
  <si>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</si>
  <si>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</si>
  <si>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</si>
  <si>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</si>
  <si>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</si>
  <si>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</si>
  <si>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</si>
  <si>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</si>
  <si>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</si>
  <si>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</si>
  <si>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</si>
  <si>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</si>
  <si>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</si>
  <si>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</si>
  <si>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</si>
  <si>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</si>
  <si>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</si>
  <si>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</si>
  <si>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</si>
  <si>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</si>
  <si>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</si>
  <si>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</si>
  <si>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</si>
  <si>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</si>
  <si>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</si>
  <si>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</si>
  <si>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</si>
  <si>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</si>
  <si>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</si>
  <si>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</si>
  <si>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</si>
  <si>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</si>
  <si>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</si>
  <si>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</si>
  <si>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</si>
  <si>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</si>
  <si>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</si>
  <si>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</si>
  <si>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</si>
  <si>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</si>
  <si>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</si>
  <si>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</si>
  <si>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</si>
  <si>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</si>
  <si>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</si>
  <si>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</si>
  <si>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</si>
  <si>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</si>
  <si>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</si>
  <si>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</si>
  <si>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</si>
  <si>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</si>
  <si>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</si>
  <si>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</si>
  <si>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</si>
  <si>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</si>
  <si>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</si>
  <si>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</si>
  <si>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</si>
  <si>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</si>
  <si>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</si>
  <si>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</si>
  <si>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</si>
  <si>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</si>
  <si>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</si>
  <si>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</si>
  <si>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</si>
  <si>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</si>
  <si>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</si>
  <si>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</si>
  <si>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</si>
  <si>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</si>
  <si>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</si>
  <si>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</si>
  <si>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</si>
  <si>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</si>
  <si>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</si>
  <si>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</si>
  <si>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</si>
  <si>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</si>
  <si>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</si>
  <si>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</si>
  <si>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</si>
  <si>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</si>
  <si>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</si>
  <si>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</si>
  <si>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</si>
  <si>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</si>
  <si>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</si>
  <si>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</si>
  <si>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</si>
  <si>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</si>
  <si>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</si>
  <si>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</si>
  <si>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</si>
  <si>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</si>
  <si>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</si>
  <si>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</si>
  <si>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</si>
  <si>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</si>
  <si>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</si>
  <si>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</si>
  <si>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</si>
  <si>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</si>
  <si>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</si>
  <si>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</si>
  <si>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</si>
  <si>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</si>
  <si>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</si>
  <si>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</si>
  <si>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</si>
  <si>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</si>
  <si>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</si>
  <si>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</si>
  <si>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</si>
  <si>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</si>
  <si>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</si>
  <si>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</si>
  <si>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</si>
  <si>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</si>
  <si>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</si>
  <si>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</si>
  <si>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</si>
  <si>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</si>
  <si>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</si>
  <si>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</si>
  <si>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</si>
  <si>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</si>
  <si>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</si>
  <si>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</si>
  <si>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</si>
  <si>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</si>
  <si>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</si>
  <si>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</si>
  <si>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</si>
  <si>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</si>
  <si>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</si>
  <si>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</si>
  <si>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</si>
  <si>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</si>
  <si>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</si>
  <si>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</si>
  <si>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</si>
  <si>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</si>
  <si>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</si>
  <si>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</si>
  <si>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</si>
  <si>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</si>
  <si>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</si>
  <si>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</si>
  <si>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</si>
  <si>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</si>
  <si>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</si>
  <si>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</si>
  <si>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</si>
  <si>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</si>
  <si>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</si>
  <si>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</si>
  <si>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</si>
  <si>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</si>
  <si>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</si>
  <si>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</si>
  <si>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</si>
  <si>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</si>
  <si>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</si>
  <si>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</si>
  <si>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</si>
  <si>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</si>
  <si>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</si>
  <si>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</si>
  <si>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</si>
  <si>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</si>
  <si>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</si>
  <si>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</si>
  <si>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</si>
  <si>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</si>
  <si>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</si>
  <si>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</si>
  <si>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</si>
  <si>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</si>
  <si>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</si>
  <si>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</si>
  <si>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</si>
  <si>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</si>
  <si>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</si>
  <si>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</si>
  <si>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</si>
  <si>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</si>
  <si>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</si>
  <si>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</si>
  <si>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</si>
  <si>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</si>
  <si>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</si>
  <si>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</si>
  <si>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</si>
  <si>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</si>
  <si>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</si>
  <si>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</si>
  <si>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</si>
  <si>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</si>
  <si>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</si>
  <si>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</si>
  <si>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</si>
  <si>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</si>
  <si>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</si>
  <si>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</si>
  <si>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</si>
  <si>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</si>
  <si>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</si>
  <si>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</si>
  <si>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</si>
  <si>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</si>
  <si>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</si>
  <si>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</si>
  <si>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</si>
  <si>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</si>
  <si>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</si>
  <si>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</si>
  <si>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</si>
  <si>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</si>
  <si>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</si>
  <si>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</si>
  <si>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</si>
  <si>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</si>
  <si>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</si>
  <si>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</si>
  <si>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</si>
  <si>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</si>
  <si>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</si>
  <si>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</si>
  <si>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</si>
  <si>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</si>
  <si>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</si>
  <si>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</si>
  <si>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</si>
  <si>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</si>
  <si>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</si>
  <si>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</si>
  <si>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</si>
  <si>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</si>
  <si>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</si>
  <si>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</si>
  <si>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</si>
  <si>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</si>
  <si>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</si>
  <si>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</si>
  <si>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</si>
  <si>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</si>
  <si>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</si>
  <si>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</si>
  <si>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</si>
  <si>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</si>
  <si>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</si>
  <si>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</si>
  <si>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</si>
  <si>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</si>
  <si>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</si>
  <si>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</si>
  <si>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</si>
  <si>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</si>
  <si>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</si>
  <si>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</si>
  <si>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</si>
  <si>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</si>
  <si>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</si>
  <si>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</si>
  <si>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</si>
  <si>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</si>
  <si>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</si>
  <si>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</si>
  <si>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</si>
  <si>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</si>
  <si>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</si>
  <si>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</si>
  <si>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</si>
  <si>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</si>
  <si>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</si>
  <si>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</si>
  <si>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</si>
  <si>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</si>
  <si>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</si>
  <si>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</si>
  <si>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</si>
  <si>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</si>
  <si>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</si>
  <si>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</si>
  <si>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</si>
  <si>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</si>
  <si>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</si>
  <si>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</si>
  <si>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</si>
  <si>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</si>
  <si>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</si>
  <si>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</si>
  <si>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</si>
  <si>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</si>
  <si>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</si>
  <si>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</si>
  <si>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</si>
  <si>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</si>
  <si>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</si>
  <si>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</si>
  <si>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</si>
  <si>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</si>
  <si>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</si>
  <si>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</si>
  <si>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</si>
  <si>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</si>
  <si>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</si>
  <si>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</si>
  <si>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</si>
  <si>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</si>
  <si>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</si>
  <si>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</si>
  <si>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</si>
  <si>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</si>
  <si>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</si>
  <si>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</si>
  <si>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</si>
  <si>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</si>
  <si>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</si>
  <si>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</si>
  <si>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</si>
  <si>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</si>
  <si>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</si>
  <si>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</si>
  <si>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</si>
  <si>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</si>
  <si>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</si>
  <si>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</si>
  <si>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</si>
  <si>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</si>
  <si>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</si>
  <si>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</si>
  <si>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</si>
  <si>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</si>
  <si>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</si>
  <si>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</si>
  <si>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</si>
  <si>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</si>
  <si>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</si>
  <si>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</si>
  <si>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</si>
  <si>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</si>
  <si>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</si>
  <si>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</si>
  <si>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</si>
  <si>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</si>
  <si>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</si>
  <si>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</si>
  <si>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</si>
  <si>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</si>
  <si>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</si>
  <si>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</si>
  <si>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</si>
  <si>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</si>
  <si>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</si>
  <si>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</si>
  <si>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</si>
  <si>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</si>
  <si>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</si>
  <si>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</si>
  <si>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</si>
  <si>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</si>
  <si>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</si>
  <si>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</si>
  <si>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</si>
  <si>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</si>
  <si>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</si>
  <si>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</si>
  <si>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</si>
  <si>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</si>
  <si>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</si>
  <si>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</si>
  <si>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</si>
  <si>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</si>
  <si>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</si>
  <si>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</si>
  <si>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</si>
  <si>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</si>
  <si>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</si>
  <si>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</si>
  <si>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</si>
  <si>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</si>
  <si>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</si>
  <si>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</si>
  <si>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</si>
  <si>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</si>
  <si>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</si>
  <si>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</si>
  <si>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</si>
  <si>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</si>
  <si>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</si>
  <si>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</si>
  <si>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</si>
  <si>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</si>
  <si>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</si>
  <si>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</si>
  <si>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</si>
  <si>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</si>
  <si>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</si>
  <si>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</si>
  <si>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</si>
  <si>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</si>
  <si>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</si>
  <si>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</si>
  <si>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</si>
  <si>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</si>
  <si>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</si>
  <si>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</si>
  <si>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</si>
  <si>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</si>
  <si>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</si>
  <si>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</si>
  <si>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</si>
  <si>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</si>
  <si>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</si>
  <si>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</si>
  <si>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</si>
  <si>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</si>
  <si>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</si>
  <si>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</si>
  <si>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</si>
  <si>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</si>
  <si>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</si>
  <si>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</si>
  <si>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</si>
  <si>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</si>
  <si>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</si>
  <si>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</si>
  <si>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</si>
  <si>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</si>
  <si>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</si>
  <si>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</si>
  <si>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</si>
  <si>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</si>
  <si>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</si>
  <si>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</si>
  <si>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</si>
  <si>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</si>
  <si>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</si>
  <si>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</si>
  <si>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</si>
  <si>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</si>
  <si>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</si>
  <si>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</si>
  <si>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</si>
  <si>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</si>
  <si>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</si>
  <si>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</si>
  <si>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</si>
  <si>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</si>
  <si>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</si>
  <si>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</si>
  <si>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</si>
  <si>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</si>
  <si>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</si>
  <si>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</si>
  <si>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</si>
  <si>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</si>
  <si>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</si>
  <si>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</si>
  <si>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</si>
  <si>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</si>
  <si>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</si>
  <si>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</si>
  <si>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</si>
  <si>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</si>
  <si>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</si>
  <si>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</si>
  <si>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</si>
  <si>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</si>
  <si>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</si>
  <si>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</si>
  <si>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</si>
  <si>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</si>
  <si>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</si>
  <si>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</si>
  <si>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</si>
  <si>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</si>
  <si>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</si>
  <si>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</si>
  <si>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</si>
  <si>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</si>
  <si>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</si>
  <si>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</si>
  <si>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</si>
  <si>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</si>
  <si>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</si>
  <si>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</si>
  <si>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</si>
  <si>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</si>
  <si>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</si>
  <si>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</si>
  <si>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</si>
  <si>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</si>
  <si>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</si>
  <si>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</si>
  <si>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</si>
  <si>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</si>
  <si>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</si>
  <si>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</si>
  <si>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</si>
  <si>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</si>
  <si>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</si>
  <si>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</si>
  <si>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</si>
  <si>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</si>
  <si>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</si>
  <si>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</si>
  <si>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</si>
  <si>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</si>
  <si>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</si>
  <si>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</si>
  <si>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</si>
  <si>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</si>
  <si>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</si>
  <si>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</si>
  <si>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</si>
  <si>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</si>
  <si>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</si>
  <si>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</si>
  <si>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</si>
  <si>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</si>
  <si>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</si>
  <si>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</si>
  <si>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</si>
  <si>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</si>
  <si>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</si>
  <si>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</si>
  <si>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</si>
  <si>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</si>
  <si>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</si>
  <si>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</si>
  <si>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</si>
  <si>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</si>
  <si>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</si>
  <si>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</si>
  <si>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</si>
  <si>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</si>
  <si>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</si>
  <si>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</si>
  <si>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</si>
  <si>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</si>
  <si>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</si>
  <si>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</si>
  <si>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</si>
  <si>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</si>
  <si>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</si>
  <si>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</si>
  <si>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</si>
  <si>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</si>
  <si>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</si>
  <si>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</si>
  <si>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</si>
  <si>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</si>
  <si>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</si>
  <si>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</si>
  <si>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</si>
  <si>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</si>
  <si>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</si>
  <si>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</si>
  <si>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</si>
  <si>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</si>
  <si>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</si>
  <si>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</si>
  <si>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</si>
  <si>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</si>
  <si>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</si>
  <si>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</si>
  <si>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</si>
  <si>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</si>
  <si>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</si>
  <si>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</si>
  <si>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</si>
  <si>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</si>
  <si>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</si>
  <si>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</si>
  <si>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</si>
  <si>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</si>
  <si>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</si>
  <si>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</si>
  <si>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</si>
  <si>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</si>
  <si>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</si>
  <si>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</si>
  <si>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</si>
  <si>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</si>
  <si>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</si>
  <si>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</si>
  <si>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</si>
  <si>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</si>
  <si>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</si>
  <si>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</si>
  <si>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</si>
  <si>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</si>
  <si>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</si>
  <si>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</si>
  <si>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</si>
  <si>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</si>
  <si>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</si>
  <si>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</si>
  <si>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</si>
  <si>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</si>
  <si>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</si>
  <si>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</si>
  <si>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</si>
  <si>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</si>
  <si>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</si>
  <si>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</si>
  <si>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</si>
  <si>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</si>
  <si>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</si>
  <si>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</si>
  <si>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</si>
  <si>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</si>
  <si>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</si>
  <si>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</si>
  <si>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</si>
  <si>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</si>
  <si>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</si>
  <si>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</si>
  <si>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</si>
  <si>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</si>
  <si>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</si>
  <si>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</si>
  <si>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</si>
  <si>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</si>
  <si>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</si>
  <si>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</si>
  <si>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</si>
  <si>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</si>
  <si>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</si>
  <si>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</si>
  <si>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</si>
  <si>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</si>
  <si>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</si>
  <si>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</si>
  <si>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</si>
  <si>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</si>
  <si>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</si>
  <si>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</si>
  <si>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</si>
  <si>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</si>
  <si>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</si>
  <si>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</si>
  <si>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</si>
  <si>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</si>
  <si>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</si>
  <si>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</si>
  <si>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</si>
  <si>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</si>
  <si>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</si>
  <si>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</si>
  <si>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</si>
  <si>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</si>
  <si>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</si>
  <si>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</si>
  <si>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</si>
  <si>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</si>
  <si>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</si>
  <si>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</si>
  <si>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</si>
  <si>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</si>
  <si>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</si>
  <si>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</si>
  <si>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</si>
  <si>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</si>
  <si>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</si>
  <si>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</si>
  <si>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</si>
  <si>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</si>
  <si>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</si>
  <si>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</si>
  <si>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</si>
  <si>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</si>
  <si>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</si>
  <si>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</si>
  <si>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</si>
  <si>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</si>
  <si>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</si>
  <si>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</si>
  <si>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</si>
  <si>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</si>
  <si>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</si>
  <si>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</si>
  <si>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</si>
  <si>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</si>
  <si>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</si>
  <si>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</si>
  <si>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</si>
  <si>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</si>
  <si>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</si>
  <si>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</si>
  <si>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</si>
  <si>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</si>
  <si>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</si>
  <si>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</si>
  <si>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</si>
  <si>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</si>
  <si>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</si>
  <si>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</si>
  <si>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</si>
  <si>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</si>
  <si>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</si>
  <si>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</si>
  <si>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</si>
  <si>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</si>
  <si>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</si>
  <si>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</si>
  <si>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</si>
  <si>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</si>
  <si>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</si>
  <si>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</si>
  <si>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</si>
  <si>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</si>
  <si>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</si>
  <si>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</si>
  <si>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</si>
  <si>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</si>
  <si>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</si>
  <si>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</si>
  <si>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</si>
  <si>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</si>
  <si>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</si>
  <si>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</si>
  <si>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</si>
  <si>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</si>
  <si>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</si>
  <si>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</si>
  <si>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</si>
  <si>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</si>
  <si>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</si>
  <si>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</si>
  <si>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</si>
  <si>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</si>
  <si>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</si>
  <si>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</si>
  <si>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</si>
  <si>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</si>
  <si>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</si>
  <si>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</si>
  <si>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</si>
  <si>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</si>
  <si>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</si>
  <si>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</si>
  <si>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</si>
  <si>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</si>
  <si>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</si>
  <si>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</si>
  <si>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</si>
  <si>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</si>
  <si>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</si>
  <si>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</si>
  <si>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</si>
  <si>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</si>
  <si>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</si>
  <si>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</si>
  <si>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</si>
  <si>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</si>
  <si>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</si>
  <si>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</si>
  <si>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</si>
  <si>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</si>
  <si>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</si>
  <si>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</si>
  <si>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</si>
  <si>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</si>
  <si>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</si>
  <si>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</si>
  <si>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</si>
  <si>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</si>
  <si>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</si>
  <si>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</si>
  <si>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</si>
  <si>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</si>
  <si>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</si>
  <si>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</si>
  <si>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</si>
  <si>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</si>
  <si>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</si>
  <si>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</si>
  <si>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</si>
  <si>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</si>
  <si>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</si>
  <si>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</si>
  <si>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</si>
  <si>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</si>
  <si>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</si>
  <si>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</si>
  <si>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</si>
  <si>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</si>
  <si>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</si>
  <si>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</si>
  <si>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</si>
  <si>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</si>
  <si>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</si>
  <si>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</si>
  <si>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</si>
  <si>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</si>
  <si>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</si>
  <si>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</si>
  <si>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</si>
  <si>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</si>
  <si>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</si>
  <si>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</si>
  <si>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</si>
  <si>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</si>
  <si>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</si>
  <si>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</si>
  <si>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</si>
  <si>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</si>
  <si>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</si>
  <si>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</si>
  <si>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</si>
  <si>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</si>
  <si>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</si>
  <si>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</si>
  <si>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</si>
  <si>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</si>
  <si>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</si>
  <si>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</si>
  <si>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</si>
  <si>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</si>
  <si>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</si>
  <si>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</si>
  <si>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</si>
  <si>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</si>
  <si>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</si>
  <si>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</si>
  <si>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</si>
  <si>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</si>
  <si>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</si>
  <si>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</si>
  <si>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</si>
  <si>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</si>
  <si>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</si>
  <si>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</si>
  <si>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</si>
  <si>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</si>
  <si>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</si>
  <si>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</si>
  <si>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</si>
  <si>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</si>
  <si>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</si>
  <si>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</si>
  <si>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</si>
  <si>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</si>
  <si>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</si>
  <si>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</si>
  <si>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</si>
  <si>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</si>
  <si>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</si>
  <si>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</si>
  <si>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</si>
  <si>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</si>
  <si>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</si>
  <si>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</si>
  <si>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</si>
  <si>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</si>
  <si>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</si>
  <si>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</si>
  <si>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</si>
  <si>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</si>
  <si>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</si>
  <si>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</si>
  <si>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</si>
  <si>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</si>
  <si>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</si>
  <si>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</si>
  <si>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</si>
  <si>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</si>
  <si>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</si>
  <si>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</si>
  <si>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</si>
  <si>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</si>
  <si>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</si>
  <si>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</si>
  <si>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</si>
  <si>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</si>
  <si>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</si>
  <si>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</si>
  <si>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</si>
  <si>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</si>
  <si>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</si>
  <si>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</si>
  <si>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</si>
  <si>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</si>
  <si>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</si>
  <si>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</si>
  <si>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</si>
  <si>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</si>
  <si>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</si>
  <si>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</si>
  <si>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</si>
  <si>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</si>
  <si>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</si>
  <si>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</si>
  <si>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</si>
  <si>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</si>
  <si>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</si>
  <si>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</si>
  <si>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</si>
  <si>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</si>
  <si>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</si>
  <si>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</si>
  <si>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</si>
  <si>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</si>
  <si>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</si>
  <si>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</si>
  <si>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</si>
  <si>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</si>
  <si>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</si>
  <si>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</si>
  <si>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</si>
  <si>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</si>
  <si>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</si>
  <si>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</si>
  <si>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</si>
  <si>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</si>
  <si>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</si>
  <si>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</si>
  <si>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</si>
  <si>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</si>
  <si>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</si>
  <si>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</si>
  <si>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</si>
  <si>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</si>
  <si>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</si>
  <si>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</si>
  <si>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</si>
  <si>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</si>
  <si>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</si>
  <si>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</si>
  <si>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</si>
  <si>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</si>
  <si>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</si>
  <si>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</si>
  <si>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</si>
  <si>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</si>
  <si>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</si>
  <si>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</si>
  <si>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</si>
  <si>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</si>
  <si>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</si>
  <si>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</si>
  <si>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</si>
  <si>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</si>
  <si>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</si>
  <si>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</si>
  <si>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</si>
  <si>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</si>
  <si>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</si>
  <si>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</si>
  <si>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</si>
  <si>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</si>
  <si>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</si>
  <si>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</si>
  <si>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</si>
  <si>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</si>
  <si>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</si>
  <si>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</si>
  <si>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</si>
  <si>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</si>
  <si>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</si>
  <si>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</si>
  <si>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</si>
  <si>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</si>
  <si>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</si>
  <si>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</si>
  <si>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</si>
  <si>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</si>
  <si>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</si>
  <si>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</si>
  <si>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</si>
  <si>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</si>
  <si>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</si>
  <si>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</si>
  <si>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</si>
  <si>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</si>
  <si>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</si>
  <si>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</si>
  <si>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</si>
  <si>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</si>
  <si>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</si>
  <si>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</si>
  <si>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</si>
  <si>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</si>
  <si>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</si>
  <si>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</si>
  <si>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</si>
  <si>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</si>
  <si>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</si>
  <si>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</si>
  <si>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</si>
  <si>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</si>
  <si>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</si>
  <si>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</si>
  <si>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</si>
  <si>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</si>
  <si>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</si>
  <si>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</si>
  <si>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</si>
  <si>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</si>
  <si>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</si>
  <si>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</si>
  <si>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</si>
  <si>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</si>
  <si>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</si>
  <si>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</si>
  <si>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</si>
  <si>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</si>
  <si>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</si>
  <si>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</si>
  <si>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</si>
  <si>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</si>
  <si>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</si>
  <si>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</si>
  <si>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</si>
  <si>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</si>
  <si>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</si>
  <si>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</si>
  <si>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</si>
  <si>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</si>
  <si>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</si>
  <si>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</si>
  <si>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</si>
  <si>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</si>
  <si>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</si>
  <si>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</si>
  <si>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</si>
  <si>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</si>
  <si>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</si>
  <si>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</si>
  <si>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</si>
  <si>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</si>
  <si>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</si>
  <si>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</si>
  <si>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</si>
  <si>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</si>
  <si>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</si>
  <si>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</si>
  <si>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</si>
  <si>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</si>
  <si>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</si>
  <si>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</si>
  <si>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</si>
  <si>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</si>
  <si>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</si>
  <si>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</si>
  <si>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</si>
  <si>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</si>
  <si>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</si>
  <si>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</si>
  <si>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</si>
  <si>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</si>
  <si>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</si>
  <si>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</si>
  <si>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</si>
  <si>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</si>
  <si>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</si>
  <si>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</si>
  <si>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</si>
  <si>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</si>
  <si>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</si>
  <si>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</si>
  <si>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</si>
  <si>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</si>
  <si>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</si>
  <si>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</si>
  <si>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</si>
  <si>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</si>
  <si>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</si>
  <si>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</si>
  <si>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</si>
  <si>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</si>
  <si>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</si>
  <si>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</si>
  <si>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</si>
  <si>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</si>
  <si>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</si>
  <si>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</si>
  <si>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</si>
  <si>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</si>
  <si>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</si>
  <si>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</si>
  <si>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</si>
  <si>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</si>
  <si>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</si>
  <si>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</si>
  <si>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</si>
  <si>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</si>
  <si>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</si>
  <si>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</si>
  <si>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</si>
  <si>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</si>
  <si>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</si>
  <si>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</si>
  <si>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</si>
  <si>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</si>
  <si>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</si>
  <si>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</si>
  <si>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</si>
  <si>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</si>
  <si>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</si>
  <si>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</si>
  <si>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</si>
  <si>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</si>
  <si>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</si>
  <si>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</si>
  <si>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</si>
  <si>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</si>
  <si>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</si>
  <si>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</si>
  <si>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</si>
  <si>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</si>
  <si>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</si>
  <si>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</si>
  <si>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</si>
  <si>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</si>
  <si>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</si>
  <si>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</si>
  <si>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</si>
  <si>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</si>
  <si>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</si>
  <si>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</si>
  <si>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</si>
  <si>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</si>
  <si>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</si>
  <si>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</si>
  <si>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</si>
  <si>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</si>
  <si>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</si>
  <si>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</si>
  <si>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</si>
  <si>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</si>
  <si>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</si>
  <si>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</si>
  <si>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</si>
  <si>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</si>
  <si>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</si>
  <si>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</si>
  <si>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</si>
  <si>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</si>
  <si>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</si>
  <si>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</si>
  <si>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</si>
  <si>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</si>
  <si>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</si>
  <si>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</si>
  <si>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</si>
  <si>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</si>
  <si>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</si>
  <si>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</si>
  <si>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</si>
  <si>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</si>
  <si>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</si>
  <si>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</si>
  <si>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</si>
  <si>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</si>
  <si>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</si>
  <si>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</si>
  <si>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</si>
  <si>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</si>
  <si>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</si>
  <si>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</si>
  <si>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</si>
  <si>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</si>
  <si>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</si>
  <si>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</si>
  <si>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</si>
  <si>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</si>
  <si>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</si>
  <si>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</si>
  <si>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</si>
  <si>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</si>
  <si>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</si>
  <si>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</si>
  <si>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</si>
  <si>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</si>
  <si>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</si>
  <si>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</si>
  <si>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</si>
  <si>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</si>
  <si>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</si>
  <si>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</si>
  <si>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</si>
  <si>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</si>
  <si>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</si>
  <si>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</si>
  <si>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</si>
  <si>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</si>
  <si>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</si>
  <si>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</si>
  <si>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</si>
  <si>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</si>
  <si>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</si>
  <si>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</si>
  <si>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</si>
  <si>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</si>
  <si>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</si>
  <si>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</si>
  <si>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</si>
  <si>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</si>
  <si>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</si>
  <si>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</si>
  <si>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</si>
  <si>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</si>
  <si>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</si>
  <si>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</si>
  <si>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</si>
  <si>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</si>
  <si>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</si>
  <si>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</si>
  <si>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</si>
  <si>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</si>
  <si>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</si>
  <si>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</si>
  <si>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</si>
  <si>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</si>
  <si>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</si>
  <si>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</si>
  <si>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</si>
  <si>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</si>
  <si>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</si>
  <si>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</si>
  <si>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</si>
  <si>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</si>
  <si>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</si>
  <si>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</si>
  <si>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</si>
  <si>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</si>
  <si>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</si>
  <si>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</si>
  <si>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</si>
  <si>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</si>
  <si>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</si>
  <si>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</si>
  <si>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</si>
  <si>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</si>
  <si>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</si>
  <si>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</si>
  <si>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</si>
  <si>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</si>
  <si>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</si>
  <si>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</si>
  <si>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</si>
  <si>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</si>
  <si>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</si>
  <si>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</si>
  <si>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</si>
  <si>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</si>
  <si>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</si>
  <si>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</si>
  <si>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</si>
  <si>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</si>
  <si>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</si>
  <si>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</si>
  <si>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</si>
  <si>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</si>
  <si>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</si>
  <si>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</si>
  <si>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</si>
  <si>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</si>
  <si>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</si>
  <si>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</si>
  <si>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</si>
  <si>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</si>
  <si>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</si>
  <si>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</si>
  <si>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</si>
  <si>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</si>
  <si>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</si>
  <si>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</si>
  <si>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</si>
  <si>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</si>
  <si>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</si>
  <si>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</si>
  <si>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</si>
  <si>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</si>
  <si>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</si>
  <si>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</si>
  <si>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</si>
  <si>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</si>
  <si>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</si>
  <si>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</si>
  <si>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</si>
  <si>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</si>
  <si>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</si>
  <si>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</si>
  <si>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</si>
  <si>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</si>
  <si>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</si>
  <si>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</si>
  <si>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</si>
  <si>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</si>
  <si>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</si>
  <si>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</si>
  <si>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</si>
  <si>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</si>
  <si>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</si>
  <si>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</si>
  <si>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</si>
  <si>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</si>
  <si>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</si>
  <si>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</si>
  <si>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</si>
  <si>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</si>
  <si>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</si>
  <si>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</si>
  <si>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</si>
  <si>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</si>
  <si>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</si>
  <si>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</si>
  <si>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</si>
  <si>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</si>
  <si>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</si>
  <si>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</si>
  <si>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</si>
  <si>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</si>
  <si>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</si>
  <si>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</si>
  <si>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</si>
  <si>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</si>
  <si>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</si>
  <si>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</si>
  <si>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</si>
  <si>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</si>
  <si>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</si>
  <si>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</si>
  <si>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</si>
  <si>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</si>
  <si>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</si>
  <si>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</si>
  <si>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</si>
  <si>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</si>
  <si>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</si>
  <si>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</si>
  <si>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</si>
  <si>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</si>
  <si>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</si>
  <si>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</si>
  <si>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</si>
  <si>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</si>
  <si>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</si>
  <si>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</si>
  <si>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</si>
  <si>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</si>
  <si>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</si>
  <si>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</si>
  <si>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</si>
  <si>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</si>
  <si>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</si>
  <si>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</si>
  <si>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</si>
  <si>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</si>
  <si>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</si>
  <si>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</si>
  <si>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</si>
  <si>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</si>
  <si>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</si>
  <si>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</si>
  <si>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</si>
  <si>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</si>
  <si>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</si>
  <si>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</si>
  <si>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</si>
  <si>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</si>
  <si>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</si>
  <si>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</si>
  <si>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</si>
  <si>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</si>
  <si>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</si>
  <si>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</si>
  <si>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</si>
  <si>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</si>
  <si>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</si>
  <si>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</si>
  <si>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</si>
  <si>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</si>
  <si>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</si>
  <si>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</si>
  <si>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</si>
  <si>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</si>
  <si>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</si>
  <si>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</si>
  <si>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</si>
  <si>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</si>
  <si>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</si>
  <si>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</si>
  <si>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</si>
  <si>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</si>
  <si>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</si>
  <si>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</si>
  <si>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</si>
  <si>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</si>
  <si>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</si>
  <si>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</si>
  <si>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</si>
  <si>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</si>
  <si>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</si>
  <si>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</si>
  <si>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</si>
  <si>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</si>
  <si>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</si>
  <si>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</si>
  <si>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</si>
  <si>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</si>
  <si>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</si>
  <si>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</si>
  <si>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</si>
  <si>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</si>
  <si>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</si>
  <si>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</si>
  <si>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</si>
  <si>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</si>
  <si>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</si>
  <si>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</si>
  <si>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</si>
  <si>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</si>
  <si>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</si>
  <si>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</si>
  <si>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</si>
  <si>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</si>
  <si>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</si>
  <si>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</si>
  <si>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</si>
  <si>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</si>
  <si>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</si>
  <si>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</si>
  <si>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</si>
  <si>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</si>
  <si>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</si>
  <si>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</si>
  <si>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</si>
  <si>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</si>
  <si>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</si>
  <si>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</si>
  <si>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</si>
  <si>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</si>
  <si>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</si>
  <si>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</si>
  <si>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</si>
  <si>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</si>
  <si>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</si>
  <si>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</si>
  <si>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</si>
  <si>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</si>
  <si>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</si>
  <si>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</si>
  <si>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</si>
  <si>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</si>
  <si>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</si>
  <si>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</si>
  <si>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</si>
  <si>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</si>
  <si>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</si>
  <si>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</si>
  <si>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</si>
  <si>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</si>
  <si>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</si>
  <si>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</si>
  <si>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</si>
  <si>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</si>
  <si>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</si>
  <si>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</si>
  <si>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</si>
  <si>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</si>
  <si>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</si>
  <si>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</si>
  <si>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</si>
  <si>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</si>
  <si>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</si>
  <si>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</si>
  <si>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</si>
  <si>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</si>
  <si>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</si>
  <si>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</si>
  <si>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</si>
  <si>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</si>
  <si>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</si>
  <si>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</si>
  <si>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</si>
  <si>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</si>
  <si>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</si>
  <si>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</si>
  <si>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</si>
  <si>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</si>
  <si>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</si>
  <si>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</si>
  <si>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</si>
  <si>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</si>
  <si>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</si>
  <si>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</si>
  <si>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</si>
  <si>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</si>
  <si>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</si>
  <si>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</si>
  <si>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</si>
  <si>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</si>
  <si>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</si>
  <si>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</si>
  <si>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</si>
  <si>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</si>
  <si>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</si>
  <si>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</si>
  <si>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</si>
  <si>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</si>
  <si>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</si>
  <si>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</si>
  <si>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</si>
  <si>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</si>
  <si>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</si>
  <si>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</si>
  <si>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</si>
  <si>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</si>
  <si>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</si>
  <si>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</si>
  <si>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</si>
  <si>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</si>
  <si>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</si>
  <si>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</si>
  <si>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</si>
  <si>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</si>
  <si>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</si>
  <si>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</si>
  <si>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</si>
  <si>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</si>
  <si>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</si>
  <si>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</si>
  <si>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</si>
  <si>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</si>
  <si>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</si>
  <si>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</si>
  <si>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</si>
  <si>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</si>
  <si>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</si>
  <si>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</si>
  <si>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</si>
  <si>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</si>
  <si>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</si>
  <si>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</si>
  <si>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</si>
  <si>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</si>
  <si>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</si>
  <si>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</si>
  <si>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</si>
  <si>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</si>
  <si>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</si>
  <si>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</si>
  <si>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</si>
  <si>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</si>
  <si>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</si>
  <si>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</si>
  <si>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</si>
  <si>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</si>
  <si>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</si>
  <si>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</si>
  <si>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</si>
  <si>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</si>
  <si>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</si>
  <si>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</si>
  <si>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</si>
  <si>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</si>
  <si>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</si>
  <si>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</si>
  <si>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</si>
  <si>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</si>
  <si>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</si>
  <si>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</si>
  <si>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</si>
  <si>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</si>
  <si>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</si>
  <si>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</si>
  <si>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</si>
  <si>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</si>
  <si>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</si>
  <si>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</si>
  <si>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</si>
  <si>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</si>
  <si>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</si>
  <si>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</si>
  <si>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</si>
  <si>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</si>
  <si>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</si>
  <si>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</si>
  <si>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</si>
  <si>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</si>
  <si>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</si>
  <si>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</si>
  <si>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</si>
  <si>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</si>
  <si>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</si>
  <si>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</si>
  <si>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</si>
  <si>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</si>
  <si>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</si>
  <si>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</si>
  <si>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</si>
  <si>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</si>
  <si>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</si>
  <si>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</si>
  <si>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</si>
  <si>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</si>
  <si>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</si>
  <si>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</si>
  <si>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</si>
  <si>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</si>
  <si>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</si>
  <si>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</si>
  <si>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</si>
  <si>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</si>
  <si>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</si>
  <si>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</si>
  <si>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</si>
  <si>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</si>
  <si>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</si>
  <si>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</si>
  <si>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</si>
  <si>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</si>
  <si>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</si>
  <si>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</si>
  <si>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</si>
  <si>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</si>
  <si>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</si>
  <si>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</si>
  <si>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</si>
  <si>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</si>
  <si>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</si>
  <si>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</si>
  <si>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</si>
  <si>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</si>
  <si>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</si>
  <si>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</si>
  <si>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</si>
  <si>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</si>
  <si>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</si>
  <si>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</si>
  <si>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</si>
  <si>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</si>
  <si>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</si>
  <si>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</si>
  <si>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</si>
  <si>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</si>
  <si>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</si>
  <si>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</si>
  <si>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</si>
  <si>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</si>
  <si>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</si>
  <si>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</si>
  <si>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</si>
  <si>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</si>
  <si>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</si>
  <si>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</si>
  <si>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</si>
  <si>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</si>
  <si>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</si>
  <si>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</si>
  <si>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</si>
  <si>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</si>
  <si>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</si>
  <si>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</si>
  <si>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</si>
  <si>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</si>
  <si>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</si>
  <si>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</si>
  <si>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</si>
  <si>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</si>
  <si>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</si>
  <si>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</si>
  <si>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</si>
  <si>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</si>
  <si>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</si>
  <si>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</si>
  <si>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</si>
  <si>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</si>
  <si>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</si>
  <si>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</si>
  <si>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</si>
  <si>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</si>
  <si>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</si>
  <si>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</si>
  <si>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</si>
  <si>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</si>
  <si>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</si>
  <si>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</si>
  <si>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</si>
  <si>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</si>
  <si>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</si>
  <si>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</si>
  <si>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</si>
  <si>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</si>
  <si>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</si>
  <si>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</si>
  <si>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</si>
  <si>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</si>
  <si>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</si>
  <si>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</si>
  <si>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</si>
  <si>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</si>
  <si>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</si>
  <si>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</si>
  <si>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</si>
  <si>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</si>
  <si>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</si>
  <si>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</si>
  <si>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</si>
  <si>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</si>
  <si>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</si>
  <si>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</si>
  <si>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</si>
  <si>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</si>
  <si>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</si>
  <si>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</si>
  <si>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</si>
  <si>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</si>
  <si>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</si>
  <si>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</si>
  <si>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</si>
  <si>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</si>
  <si>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</si>
  <si>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</si>
  <si>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</si>
  <si>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</si>
  <si>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</si>
  <si>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</si>
  <si>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</si>
  <si>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</si>
  <si>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</si>
  <si>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</si>
  <si>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</si>
  <si>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</si>
  <si>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</si>
  <si>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</si>
  <si>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</si>
  <si>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</si>
  <si>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</si>
  <si>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</si>
  <si>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</si>
  <si>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</si>
  <si>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</si>
  <si>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</si>
  <si>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</si>
  <si>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</si>
  <si>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</si>
  <si>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</si>
  <si>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</si>
  <si>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</si>
  <si>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</si>
  <si>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</si>
  <si>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</si>
  <si>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</si>
  <si>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</si>
  <si>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</si>
  <si>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</si>
  <si>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</si>
  <si>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</si>
  <si>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</si>
  <si>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</si>
  <si>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</si>
  <si>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</si>
  <si>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</si>
  <si>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</si>
  <si>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</si>
  <si>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</si>
  <si>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</si>
  <si>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</si>
  <si>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</si>
  <si>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</si>
  <si>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</si>
  <si>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</si>
  <si>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</si>
  <si>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</si>
  <si>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</si>
  <si>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</si>
  <si>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</si>
  <si>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</si>
  <si>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</si>
  <si>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</si>
  <si>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</si>
  <si>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</si>
  <si>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</si>
  <si>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</si>
  <si>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</si>
  <si>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</si>
  <si>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</si>
  <si>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</si>
  <si>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</si>
  <si>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</si>
  <si>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</si>
  <si>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</si>
  <si>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</si>
  <si>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</si>
  <si>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</si>
  <si>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</si>
  <si>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</si>
  <si>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</si>
  <si>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</si>
  <si>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</si>
  <si>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</si>
  <si>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</si>
  <si>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</si>
  <si>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</si>
  <si>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</si>
  <si>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</si>
  <si>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</si>
  <si>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</si>
  <si>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</si>
  <si>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</si>
  <si>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</si>
  <si>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</si>
  <si>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</si>
  <si>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</si>
  <si>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</si>
  <si>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</si>
  <si>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</si>
  <si>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</si>
  <si>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</si>
  <si>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</si>
  <si>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</si>
  <si>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</si>
  <si>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</si>
  <si>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</si>
  <si>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</si>
  <si>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</si>
  <si>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</si>
  <si>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</si>
  <si>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</si>
  <si>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</si>
  <si>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</si>
  <si>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</si>
  <si>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</si>
  <si>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</si>
  <si>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</si>
  <si>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</si>
  <si>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</si>
  <si>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</si>
  <si>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</si>
  <si>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</si>
  <si>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</si>
  <si>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</si>
  <si>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</si>
  <si>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</si>
  <si>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</si>
  <si>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</si>
  <si>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</si>
  <si>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</si>
  <si>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</si>
  <si>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</si>
  <si>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</si>
  <si>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</si>
  <si>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</si>
  <si>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</si>
  <si>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</si>
  <si>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</si>
  <si>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</si>
  <si>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</si>
  <si>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</si>
  <si>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</si>
  <si>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</si>
  <si>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</si>
  <si>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</si>
  <si>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</si>
  <si>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</si>
  <si>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</si>
  <si>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</si>
  <si>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</si>
  <si>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</si>
  <si>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</si>
  <si>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</si>
  <si>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</si>
  <si>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</si>
  <si>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</si>
  <si>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</si>
  <si>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</si>
  <si>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</si>
  <si>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</si>
  <si>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</si>
  <si>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</si>
  <si>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</si>
  <si>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</si>
  <si>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</si>
  <si>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</si>
  <si>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</si>
  <si>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</si>
  <si>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</si>
  <si>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</si>
  <si>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</si>
  <si>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</si>
  <si>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</si>
  <si>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</si>
  <si>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</si>
  <si>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</si>
  <si>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</si>
  <si>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</si>
  <si>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</si>
  <si>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</si>
  <si>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</si>
  <si>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</si>
  <si>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</si>
  <si>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</si>
  <si>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</si>
  <si>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</si>
  <si>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</si>
  <si>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</si>
  <si>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</si>
  <si>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</si>
  <si>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</si>
  <si>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</si>
  <si>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</si>
  <si>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</si>
  <si>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</si>
  <si>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</si>
  <si>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</si>
  <si>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</si>
  <si>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</si>
  <si>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</si>
  <si>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</si>
  <si>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</si>
  <si>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</si>
  <si>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</si>
  <si>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</si>
  <si>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</si>
  <si>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</si>
  <si>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</si>
  <si>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</si>
  <si>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</si>
  <si>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</si>
  <si>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</si>
  <si>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</si>
  <si>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</si>
  <si>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</si>
  <si>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</si>
  <si>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</si>
  <si>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</si>
  <si>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</si>
  <si>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</si>
  <si>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</si>
  <si>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</si>
  <si>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</si>
  <si>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</si>
  <si>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</si>
  <si>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</si>
  <si>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</si>
  <si>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</si>
  <si>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</si>
  <si>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</si>
  <si>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</si>
  <si>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</si>
  <si>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</si>
  <si>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</si>
  <si>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</si>
  <si>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</si>
  <si>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</si>
  <si>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</si>
  <si>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</si>
  <si>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</si>
  <si>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</si>
  <si>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</si>
  <si>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</si>
  <si>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</si>
  <si>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</si>
  <si>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</si>
  <si>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</si>
  <si>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</si>
  <si>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</si>
  <si>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</si>
  <si>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</si>
  <si>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</si>
  <si>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</si>
  <si>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</si>
  <si>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</si>
  <si>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</si>
  <si>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</si>
  <si>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</si>
  <si>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</si>
  <si>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</si>
  <si>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</si>
  <si>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</si>
  <si>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</si>
  <si>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</si>
  <si>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</si>
  <si>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</si>
  <si>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</si>
  <si>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</si>
  <si>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</si>
  <si>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</si>
  <si>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</si>
  <si>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</si>
  <si>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</si>
  <si>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</si>
  <si>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</si>
  <si>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</si>
  <si>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</si>
  <si>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</si>
  <si>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</si>
  <si>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</si>
  <si>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</si>
  <si>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</si>
  <si>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</si>
  <si>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</si>
  <si>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</si>
  <si>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</si>
  <si>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</si>
  <si>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</si>
  <si>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</si>
  <si>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</si>
  <si>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</si>
  <si>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</si>
  <si>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</si>
  <si>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</si>
  <si>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</si>
  <si>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</si>
  <si>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</si>
  <si>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</si>
  <si>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</si>
  <si>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</si>
  <si>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</si>
  <si>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</si>
  <si>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</si>
  <si>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</si>
  <si>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</si>
  <si>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</si>
  <si>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</si>
  <si>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</si>
  <si>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</si>
  <si>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</si>
  <si>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</si>
  <si>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</si>
  <si>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</si>
  <si>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</si>
  <si>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</si>
  <si>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</si>
  <si>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</si>
  <si>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</si>
  <si>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</si>
  <si>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</si>
  <si>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</si>
  <si>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</si>
  <si>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</si>
  <si>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</si>
  <si>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</si>
  <si>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</si>
  <si>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</si>
  <si>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</si>
  <si>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</si>
  <si>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</si>
  <si>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</si>
  <si>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</si>
  <si>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</si>
  <si>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</si>
  <si>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</si>
  <si>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</si>
  <si>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</si>
  <si>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</si>
  <si>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</si>
  <si>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</si>
  <si>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</si>
  <si>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</si>
  <si>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</si>
  <si>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</si>
  <si>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</si>
  <si>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</si>
  <si>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</si>
  <si>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</si>
  <si>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</si>
  <si>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</si>
  <si>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</si>
  <si>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</si>
  <si>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</si>
  <si>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</si>
  <si>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</si>
  <si>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</si>
  <si>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</si>
  <si>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</si>
  <si>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</si>
  <si>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</si>
  <si>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</si>
  <si>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</si>
  <si>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</si>
  <si>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</si>
  <si>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</si>
  <si>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</si>
  <si>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</si>
  <si>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</si>
  <si>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</si>
  <si>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</si>
  <si>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</si>
  <si>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</si>
  <si>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</si>
  <si>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</si>
  <si>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</si>
  <si>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</si>
  <si>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</si>
  <si>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</si>
  <si>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</si>
  <si>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</si>
  <si>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</si>
  <si>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</si>
  <si>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</si>
  <si>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</si>
  <si>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</si>
  <si>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</si>
  <si>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</si>
  <si>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</si>
  <si>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</si>
  <si>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</si>
  <si>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</si>
  <si>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</si>
  <si>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</si>
  <si>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</si>
  <si>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</si>
  <si>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</si>
  <si>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</si>
  <si>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</si>
  <si>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</si>
  <si>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</si>
  <si>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</si>
  <si>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</si>
  <si>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</si>
  <si>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</si>
  <si>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</si>
  <si>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</si>
  <si>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</si>
  <si>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</si>
  <si>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</si>
  <si>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</si>
  <si>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</si>
  <si>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</si>
  <si>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</si>
  <si>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</si>
  <si>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</si>
  <si>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</si>
  <si>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</si>
  <si>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</si>
  <si>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</si>
  <si>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</si>
  <si>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</si>
  <si>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</si>
  <si>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</si>
  <si>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</si>
  <si>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</si>
  <si>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</si>
  <si>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</si>
  <si>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</si>
  <si>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</si>
  <si>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</si>
  <si>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</si>
  <si>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</si>
  <si>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</si>
  <si>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</si>
  <si>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</si>
  <si>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</si>
  <si>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</si>
  <si>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</si>
  <si>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</si>
  <si>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</si>
  <si>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</si>
  <si>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</si>
  <si>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</si>
  <si>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</si>
  <si>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</si>
  <si>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</si>
  <si>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</si>
  <si>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</si>
  <si>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</si>
  <si>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</si>
  <si>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</si>
  <si>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</si>
  <si>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</si>
  <si>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</si>
  <si>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</si>
  <si>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</si>
  <si>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</si>
  <si>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</si>
  <si>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</si>
  <si>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</si>
  <si>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</si>
  <si>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</si>
  <si>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</si>
  <si>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</si>
  <si>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</si>
  <si>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</si>
  <si>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</si>
  <si>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</si>
  <si>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</si>
  <si>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</si>
  <si>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</si>
  <si>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</si>
  <si>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</si>
  <si>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</si>
  <si>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</si>
  <si>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</si>
  <si>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</si>
  <si>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</si>
  <si>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</si>
  <si>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</si>
  <si>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</si>
  <si>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</si>
  <si>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</si>
  <si>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</si>
  <si>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</si>
  <si>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</si>
  <si>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</si>
  <si>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</si>
  <si>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</si>
  <si>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</si>
  <si>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</si>
  <si>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</si>
  <si>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</si>
  <si>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</si>
  <si>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</si>
  <si>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</si>
  <si>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</si>
  <si>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</si>
  <si>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</si>
  <si>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</si>
  <si>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</si>
  <si>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</si>
  <si>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</si>
  <si>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</si>
  <si>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</si>
  <si>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</si>
  <si>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</si>
  <si>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</si>
  <si>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</si>
  <si>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</si>
  <si>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</si>
  <si>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</si>
  <si>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</si>
  <si>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</si>
  <si>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</si>
  <si>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</si>
  <si>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</si>
  <si>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</si>
  <si>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</si>
  <si>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</si>
  <si>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</si>
  <si>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</si>
  <si>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</si>
  <si>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</si>
  <si>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</si>
  <si>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</si>
  <si>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</si>
  <si>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</si>
  <si>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</si>
  <si>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</si>
  <si>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</si>
  <si>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</si>
  <si>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</si>
  <si>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</si>
  <si>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</si>
  <si>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</si>
  <si>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</si>
  <si>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</si>
  <si>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</si>
  <si>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</si>
  <si>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</si>
  <si>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</si>
  <si>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</si>
  <si>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</si>
  <si>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</si>
  <si>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</si>
  <si>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</si>
  <si>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</si>
  <si>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</si>
  <si>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</si>
  <si>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</si>
  <si>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</si>
  <si>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</si>
  <si>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</si>
  <si>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</si>
  <si>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</si>
  <si>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</si>
  <si>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</si>
  <si>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</si>
  <si>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</si>
  <si>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</si>
  <si>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</si>
  <si>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</si>
  <si>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</si>
  <si>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</si>
  <si>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</si>
  <si>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</si>
  <si>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</si>
  <si>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</si>
  <si>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</si>
  <si>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</si>
  <si>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</si>
  <si>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</si>
  <si>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</si>
  <si>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</si>
  <si>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</si>
  <si>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</si>
  <si>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</si>
  <si>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</si>
  <si>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</si>
  <si>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</si>
  <si>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</si>
  <si>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</si>
  <si>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</si>
  <si>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</si>
  <si>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</si>
  <si>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</si>
  <si>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</si>
  <si>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</si>
  <si>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</si>
  <si>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</si>
  <si>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</si>
  <si>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</si>
  <si>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</si>
  <si>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</si>
  <si>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</si>
  <si>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</si>
  <si>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</si>
  <si>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</si>
  <si>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</si>
  <si>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</si>
  <si>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</si>
  <si>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</si>
  <si>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</si>
  <si>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</si>
  <si>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</si>
  <si>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</si>
  <si>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</si>
  <si>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</si>
  <si>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</si>
  <si>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</si>
  <si>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</si>
  <si>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</si>
  <si>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</si>
  <si>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</si>
  <si>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</si>
  <si>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</si>
  <si>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</si>
  <si>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</si>
  <si>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</si>
  <si>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</si>
  <si>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</si>
  <si>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</si>
  <si>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</si>
  <si>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</si>
  <si>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</si>
  <si>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</si>
  <si>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</si>
  <si>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</si>
  <si>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</si>
  <si>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</si>
  <si>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</si>
  <si>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</si>
  <si>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</si>
  <si>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</si>
  <si>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</si>
  <si>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</si>
  <si>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</si>
  <si>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</si>
  <si>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</si>
  <si>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</si>
  <si>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</si>
  <si>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</si>
  <si>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</si>
  <si>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</si>
  <si>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</si>
  <si>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</si>
  <si>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</si>
  <si>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</si>
  <si>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</si>
  <si>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</si>
  <si>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</si>
  <si>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</si>
  <si>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</si>
  <si>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</si>
  <si>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</si>
  <si>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</si>
  <si>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</si>
  <si>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</si>
  <si>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</si>
  <si>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</si>
  <si>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</si>
  <si>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</si>
  <si>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</si>
  <si>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</si>
  <si>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</si>
  <si>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</si>
  <si>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</si>
  <si>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</si>
  <si>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</si>
  <si>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</si>
  <si>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</si>
  <si>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</si>
  <si>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</si>
  <si>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</si>
  <si>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</si>
  <si>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</si>
  <si>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</si>
  <si>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</si>
  <si>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</si>
  <si>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</si>
  <si>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</si>
  <si>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</si>
  <si>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</si>
  <si>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</si>
  <si>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</si>
  <si>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</si>
  <si>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</si>
  <si>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</si>
  <si>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</si>
  <si>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</si>
  <si>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</si>
  <si>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</si>
  <si>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</si>
  <si>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</si>
  <si>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</si>
  <si>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</si>
  <si>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</si>
  <si>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</si>
  <si>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</si>
  <si>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</si>
  <si>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</si>
  <si>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</si>
  <si>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</si>
  <si>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</si>
  <si>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</si>
  <si>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</si>
  <si>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</si>
  <si>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</si>
  <si>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</si>
  <si>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</si>
  <si>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</si>
  <si>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</si>
  <si>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</si>
  <si>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</si>
  <si>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</si>
  <si>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</si>
  <si>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</si>
  <si>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</si>
  <si>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</si>
  <si>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</si>
  <si>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</si>
  <si>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</si>
  <si>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</si>
  <si>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</si>
  <si>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</si>
  <si>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</si>
  <si>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</si>
  <si>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</si>
  <si>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</si>
  <si>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</si>
  <si>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</si>
  <si>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</si>
  <si>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</si>
  <si>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</si>
  <si>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</si>
  <si>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</si>
  <si>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</si>
  <si>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</si>
  <si>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</si>
  <si>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</si>
  <si>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</si>
  <si>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</si>
  <si>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</si>
  <si>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</si>
  <si>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</si>
  <si>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</si>
  <si>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</si>
  <si>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</si>
  <si>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</si>
  <si>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</si>
  <si>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</si>
  <si>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</si>
  <si>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</si>
  <si>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</si>
  <si>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</si>
  <si>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</si>
  <si>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</si>
  <si>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</si>
  <si>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</si>
  <si>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</si>
  <si>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</si>
  <si>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</si>
  <si>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</si>
  <si>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</si>
  <si>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</si>
  <si>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</si>
  <si>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</si>
  <si>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</si>
  <si>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</si>
  <si>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</si>
  <si>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</si>
  <si>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</si>
  <si>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</si>
  <si>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</si>
  <si>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</si>
  <si>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</si>
  <si>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</si>
  <si>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</si>
  <si>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</si>
  <si>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</si>
  <si>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</si>
  <si>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</si>
  <si>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</si>
  <si>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</si>
  <si>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</si>
  <si>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</si>
  <si>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</si>
  <si>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</si>
  <si>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</si>
  <si>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</si>
  <si>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</si>
  <si>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</si>
  <si>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</si>
  <si>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</si>
  <si>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</si>
  <si>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</si>
  <si>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</si>
  <si>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</si>
  <si>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</si>
  <si>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</si>
  <si>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</si>
  <si>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</si>
  <si>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</si>
  <si>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</si>
  <si>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</si>
  <si>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</si>
  <si>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</si>
  <si>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</si>
  <si>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</si>
  <si>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</si>
  <si>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</si>
  <si>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</si>
  <si>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</si>
  <si>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</si>
  <si>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</si>
  <si>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</si>
  <si>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</si>
  <si>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</si>
  <si>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</si>
  <si>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</si>
  <si>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</si>
  <si>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</si>
  <si>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</si>
  <si>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</si>
  <si>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</si>
  <si>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</si>
  <si>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</si>
  <si>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</si>
  <si>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</si>
  <si>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</si>
  <si>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</si>
  <si>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</si>
  <si>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</si>
  <si>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</si>
  <si>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</si>
  <si>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</si>
  <si>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</si>
  <si>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</si>
  <si>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</si>
  <si>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</si>
  <si>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</si>
  <si>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</si>
  <si>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</si>
  <si>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</si>
  <si>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</si>
  <si>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</si>
  <si>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</si>
  <si>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</si>
  <si>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</si>
  <si>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</si>
  <si>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</si>
  <si>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</si>
  <si>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</si>
  <si>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</si>
  <si>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</si>
  <si>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</si>
  <si>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</si>
  <si>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</si>
  <si>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</si>
  <si>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</si>
  <si>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</si>
  <si>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</si>
  <si>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</si>
  <si>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</si>
  <si>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</si>
  <si>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</si>
  <si>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</si>
  <si>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</si>
  <si>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</si>
  <si>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</si>
  <si>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</si>
  <si>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</si>
  <si>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</si>
  <si>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</si>
  <si>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</si>
  <si>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</si>
  <si>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</si>
  <si>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</si>
  <si>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</si>
  <si>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</si>
  <si>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</si>
  <si>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</si>
  <si>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</si>
  <si>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</si>
  <si>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</si>
  <si>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</si>
  <si>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</si>
  <si>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</si>
  <si>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</si>
  <si>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</si>
  <si>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</si>
  <si>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</si>
  <si>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</si>
  <si>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</si>
  <si>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</si>
  <si>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</si>
  <si>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</si>
  <si>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</si>
  <si>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</si>
  <si>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</si>
  <si>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</si>
  <si>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</si>
  <si>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</si>
  <si>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</si>
  <si>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</si>
  <si>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</si>
  <si>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</si>
  <si>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</si>
  <si>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</si>
  <si>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</si>
  <si>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</si>
  <si>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</si>
  <si>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</si>
  <si>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</si>
  <si>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</si>
  <si>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</si>
  <si>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</si>
  <si>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</si>
  <si>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</si>
  <si>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</si>
  <si>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</si>
  <si>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</si>
  <si>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</si>
  <si>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</si>
  <si>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</si>
  <si>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</si>
  <si>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</si>
  <si>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</si>
  <si>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</si>
  <si>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</si>
  <si>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</si>
  <si>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</si>
  <si>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</si>
  <si>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</si>
  <si>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</si>
  <si>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</si>
  <si>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</si>
  <si>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</si>
  <si>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</si>
  <si>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</si>
  <si>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</si>
  <si>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</si>
  <si>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</si>
  <si>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</si>
  <si>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</si>
  <si>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</si>
  <si>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</si>
  <si>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</si>
  <si>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</si>
  <si>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</si>
  <si>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</si>
  <si>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</si>
  <si>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</si>
  <si>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</si>
  <si>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</si>
  <si>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</si>
  <si>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</si>
  <si>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</si>
  <si>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</si>
  <si>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</si>
  <si>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</si>
  <si>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</si>
  <si>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</si>
  <si>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</si>
  <si>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</si>
  <si>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</si>
  <si>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</si>
  <si>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</si>
  <si>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</si>
  <si>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</si>
  <si>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</si>
  <si>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</si>
  <si>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</si>
  <si>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</si>
  <si>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</si>
  <si>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</si>
  <si>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</si>
  <si>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</si>
  <si>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</si>
  <si>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</si>
  <si>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</si>
  <si>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</si>
  <si>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</si>
  <si>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</si>
  <si>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</si>
  <si>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</si>
  <si>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</si>
  <si>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</si>
  <si>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</si>
  <si>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</si>
  <si>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</si>
  <si>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</si>
  <si>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</si>
  <si>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</si>
  <si>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</si>
  <si>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</si>
  <si>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</si>
  <si>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</si>
  <si>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</si>
  <si>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</si>
  <si>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</si>
  <si>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</si>
  <si>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</si>
  <si>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</si>
  <si>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</si>
  <si>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</si>
  <si>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</si>
  <si>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</si>
  <si>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</si>
  <si>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</si>
  <si>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</si>
  <si>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</si>
  <si>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</si>
  <si>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</si>
  <si>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</si>
  <si>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</si>
  <si>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</si>
  <si>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</si>
  <si>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</si>
  <si>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</si>
  <si>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</si>
  <si>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</si>
  <si>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</si>
  <si>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</si>
  <si>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</si>
  <si>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</si>
  <si>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</si>
  <si>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</si>
  <si>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</si>
  <si>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</si>
  <si>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ALCALDIA MAYOR DE CARTAGENA DE INDIAL</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</si>
  <si>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</si>
  <si>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</si>
  <si>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</si>
  <si>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</si>
  <si>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</si>
  <si>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</si>
  <si>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</si>
  <si>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</si>
  <si>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</si>
  <si>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</si>
  <si>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</si>
  <si>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</si>
  <si>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</si>
  <si>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</si>
  <si>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</si>
  <si>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</si>
  <si>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</si>
  <si>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</si>
  <si>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</si>
  <si>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</si>
  <si>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</si>
  <si>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</si>
  <si>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</si>
  <si>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</si>
  <si>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</si>
  <si>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</si>
  <si>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</si>
  <si>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</si>
  <si>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</si>
  <si>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</si>
  <si>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</si>
  <si>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</si>
  <si>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</si>
  <si>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</si>
  <si>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</si>
  <si>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</si>
  <si>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</si>
  <si>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</si>
  <si>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</si>
  <si>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</si>
  <si>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</si>
  <si>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</si>
  <si>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</si>
  <si>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</si>
  <si>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</si>
  <si>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</si>
  <si>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</si>
  <si>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</si>
  <si>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</si>
  <si>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</si>
  <si>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</si>
  <si>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</si>
  <si>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</si>
  <si>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</si>
  <si>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</si>
  <si>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</si>
  <si>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</si>
  <si>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</si>
  <si>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FHJ-FUNPECOL</t>
  </si>
  <si>
    <t>San Pedro Martir  calle 11 Nº 65 - 26</t>
  </si>
  <si>
    <t>6524774 - 6573785 - 6614004</t>
  </si>
  <si>
    <t>fundahogarj@hotmail.com</t>
  </si>
  <si>
    <t>Carretera la cordialidad sector los Alpes No. 31 I - 149</t>
  </si>
  <si>
    <t>671 45 30</t>
  </si>
  <si>
    <t>fundacionperseverarporcolombia@gmail.com</t>
  </si>
  <si>
    <t>Carretera la Cordialidad sector los Alpes No. 31 I - 149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</si>
</sst>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07" zoomScale="70" zoomScaleNormal="70" zoomScaleSheetLayoutView="40" zoomScalePageLayoutView="40" workbookViewId="0">
      <selection activeCell="K114" sqref="K114:K1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24" t="str">
        <f>HYPERLINK("#Integrante_1!A109","CAPACIDAD RESIDUAL")</f>
        <v>CAPACIDAD RESIDUAL</v>
      </c>
      <c r="F8" s="225"/>
      <c r="G8" s="22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24" t="str">
        <f>HYPERLINK("#Integrante_1!A162","TALENTO HUMANO")</f>
        <v>TALENTO HUMANO</v>
      </c>
      <c r="F9" s="225"/>
      <c r="G9" s="22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24" t="str">
        <f>HYPERLINK("#Integrante_1!F162","INFRAESTRUCTURA")</f>
        <v>INFRAESTRUCTURA</v>
      </c>
      <c r="F10" s="225"/>
      <c r="G10" s="22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17" t="s">
        <v>8</v>
      </c>
      <c r="M15" s="217"/>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2829</v>
      </c>
      <c r="G20" s="5"/>
      <c r="H20" s="227"/>
      <c r="I20" s="141" t="s">
        <v>208</v>
      </c>
      <c r="J20" s="142" t="s">
        <v>210</v>
      </c>
      <c r="K20" s="195">
        <v>2554591410</v>
      </c>
      <c r="L20" s="144"/>
      <c r="M20" s="144">
        <v>44561</v>
      </c>
      <c r="N20" s="127">
        <f>+(M20-L20)/30</f>
        <v>1485.3666666666666</v>
      </c>
      <c r="O20" s="130"/>
      <c r="U20" s="126"/>
      <c r="V20" s="106">
        <f ca="1">NOW()</f>
        <v>44193.757135069442</v>
      </c>
      <c r="W20" s="106">
        <f ca="1">NOW()</f>
        <v>44193.757135069442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str">
        <f>VLOOKUP(B20,EAS!A2:B1439,2,0)</f>
        <v>FUNDACION HOGAR JUVENIL</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t="s">
        <v>2759</v>
      </c>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2760</v>
      </c>
      <c r="E114" s="189">
        <v>44120</v>
      </c>
      <c r="F114" s="189">
        <v>44196</v>
      </c>
      <c r="G114" s="164">
        <f>IF(AND(E114&lt;&gt;"",F114&lt;&gt;""),((F114-E114)/30),"")</f>
        <v>2.5333333333333332</v>
      </c>
      <c r="H114" s="186" t="s">
        <v>2764</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2760</v>
      </c>
      <c r="E115" s="189">
        <v>44120</v>
      </c>
      <c r="F115" s="189">
        <v>44196</v>
      </c>
      <c r="G115" s="164">
        <f t="shared" ref="G115:G116" si="3">IF(AND(E115&lt;&gt;"",F115&lt;&gt;""),((F115-E115)/30),"")</f>
        <v>2.5333333333333332</v>
      </c>
      <c r="H115" s="186" t="s">
        <v>2764</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2761</v>
      </c>
      <c r="E116" s="189">
        <v>43885</v>
      </c>
      <c r="F116" s="189">
        <v>44196</v>
      </c>
      <c r="G116" s="164">
        <f t="shared" si="3"/>
        <v>10.366666666666667</v>
      </c>
      <c r="H116" s="186" t="s">
        <v>2765</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2762</v>
      </c>
      <c r="E117" s="189">
        <v>43888</v>
      </c>
      <c r="F117" s="189">
        <v>44196</v>
      </c>
      <c r="G117" s="164">
        <f t="shared" ref="G117:G159" si="5">IF(AND(E117&lt;&gt;"",F117&lt;&gt;""),((F117-E117)/30),"")</f>
        <v>10.266666666666667</v>
      </c>
      <c r="H117" s="186" t="s">
        <v>2765</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2763</v>
      </c>
      <c r="E118" s="189">
        <v>43885</v>
      </c>
      <c r="F118" s="189">
        <v>44196</v>
      </c>
      <c r="G118" s="164">
        <f t="shared" si="5"/>
        <v>10.366666666666667</v>
      </c>
      <c r="H118" s="186" t="s">
        <v>2765</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HYPERLINK("#Integrante_1!A1","INICIO")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28"/>
      <c r="S177" s="28" t="s">
        <v>2619</v>
      </c>
      <c r="T177" s="19"/>
      <c r="U177" s="19"/>
      <c r="V177" s="19"/>
      <c r="W177" s="19"/>
      <c r="X177" s="19"/>
      <c r="Y177" s="19"/>
      <c r="Z177" s="19"/>
      <c r="AA177" s="19"/>
      <c r="AB177" s="19"/>
    </row>
    <row r="178" spans="1:28" ht="23.25" x14ac:dyDescent="0.25">
      <c r="A178" s="9"/>
      <c r="B178" s="275"/>
      <c r="C178" s="276"/>
      <c r="D178" s="277"/>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3" t="s">
        <v>2674</v>
      </c>
      <c r="J179" s="254"/>
      <c r="K179" s="254"/>
      <c r="L179" s="255"/>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76637742.299999997</v>
      </c>
      <c r="F185" s="93"/>
      <c r="G185" s="94"/>
      <c r="H185" s="89"/>
      <c r="I185" s="91" t="s">
        <v>2632</v>
      </c>
      <c r="J185" s="176">
        <f>M179</f>
        <v>0.03</v>
      </c>
      <c r="K185" s="246" t="s">
        <v>2633</v>
      </c>
      <c r="L185" s="246"/>
      <c r="M185" s="95">
        <f>+J185*K20</f>
        <v>76637742.299999997</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2828</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2830</v>
      </c>
      <c r="J211" s="27" t="s">
        <v>2627</v>
      </c>
      <c r="K211" s="210" t="s">
        <v>2830</v>
      </c>
      <c r="L211" s="21"/>
      <c r="M211" s="21"/>
      <c r="N211" s="21"/>
      <c r="O211" s="8"/>
    </row>
    <row r="212" spans="1:15" x14ac:dyDescent="0.25">
      <c r="A212" s="9"/>
      <c r="B212" s="27" t="s">
        <v>2624</v>
      </c>
      <c r="C212" s="207" t="s">
        <v>2828</v>
      </c>
      <c r="D212" s="21"/>
      <c r="G212" s="27" t="s">
        <v>2626</v>
      </c>
      <c r="H212" s="210" t="s">
        <v>2831</v>
      </c>
      <c r="J212" s="27" t="s">
        <v>2628</v>
      </c>
      <c r="K212" s="119" t="s">
        <v>2832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J82" zoomScale="85" zoomScaleNormal="85" zoomScaleSheetLayoutView="40" zoomScalePageLayoutView="40" workbookViewId="0">
      <selection activeCell="O65" sqref="O6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24" t="str">
        <f>HYPERLINK("#Integrante_2!A109","CAPACIDAD RESIDUAL")</f>
        <v>CAPACIDAD RESIDUAL</v>
      </c>
      <c r="F8" s="225"/>
      <c r="G8" s="22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24" t="str">
        <f>HYPERLINK("#Integrante_2!A162","TALENTO HUMANO")</f>
        <v>TALENTO HUMANO</v>
      </c>
      <c r="F9" s="225"/>
      <c r="G9" s="22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24" t="str">
        <f>HYPERLINK("#Integrante_2!F162","INFRAESTRUCTURA")</f>
        <v>INFRAESTRUCTURA</v>
      </c>
      <c r="F10" s="225"/>
      <c r="G10" s="22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17" t="s">
        <v>8</v>
      </c>
      <c r="M15" s="217"/>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2829</v>
      </c>
      <c r="G20" s="5"/>
      <c r="H20" s="227"/>
      <c r="I20" s="141" t="s">
        <v>208</v>
      </c>
      <c r="J20" s="142" t="s">
        <v>210</v>
      </c>
      <c r="K20" s="195">
        <v>2554591410</v>
      </c>
      <c r="L20" s="144"/>
      <c r="M20" s="144">
        <v>44561</v>
      </c>
      <c r="N20" s="127">
        <f>+(M20-L20)/30</f>
        <v>1485.3666666666666</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str">
        <f>VLOOKUP(B20,EAS!A2:B1439,2,0)</f>
        <v>FUNDACION PERSEVERAR POR COLOMBIA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t="s">
        <v>2759</v>
      </c>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2768</v>
      </c>
      <c r="C48" s="203" t="s">
        <v>31</v>
      </c>
      <c r="D48" s="198" t="s">
        <v>2771</v>
      </c>
      <c r="E48" s="199">
        <v>40373</v>
      </c>
      <c r="F48" s="199">
        <v>40527</v>
      </c>
      <c r="G48" s="164">
        <f>IF(AND(E48&lt;&gt;"",F48&lt;&gt;""),((F48-E48)/30),"")</f>
        <v>5.1333333333333337</v>
      </c>
      <c r="H48" s="200" t="s">
        <v>2805</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2768</v>
      </c>
      <c r="C49" s="203" t="s">
        <v>31</v>
      </c>
      <c r="D49" s="198" t="s">
        <v>2772</v>
      </c>
      <c r="E49" s="199">
        <v>40228</v>
      </c>
      <c r="F49" s="199">
        <v>40527</v>
      </c>
      <c r="G49" s="164">
        <f t="shared" ref="G49:G107" si="1">IF(AND(E49&lt;&gt;"",F49&lt;&gt;""),((F49-E49)/30),"")</f>
        <v>9.9666666666666668</v>
      </c>
      <c r="H49" s="200" t="s">
        <v>2805</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2768</v>
      </c>
      <c r="C50" s="203" t="s">
        <v>31</v>
      </c>
      <c r="D50" s="198" t="s">
        <v>2772</v>
      </c>
      <c r="E50" s="199">
        <v>40228</v>
      </c>
      <c r="F50" s="199">
        <v>40527</v>
      </c>
      <c r="G50" s="164">
        <f t="shared" si="1"/>
        <v>9.9666666666666668</v>
      </c>
      <c r="H50" s="200" t="s">
        <v>2805</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2768</v>
      </c>
      <c r="C51" s="203" t="s">
        <v>31</v>
      </c>
      <c r="D51" s="198" t="s">
        <v>2772</v>
      </c>
      <c r="E51" s="199">
        <v>40228</v>
      </c>
      <c r="F51" s="199">
        <v>40527</v>
      </c>
      <c r="G51" s="164">
        <f t="shared" si="1"/>
        <v>9.9666666666666668</v>
      </c>
      <c r="H51" s="200" t="s">
        <v>2805</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2768</v>
      </c>
      <c r="C52" s="203" t="s">
        <v>31</v>
      </c>
      <c r="D52" s="198" t="s">
        <v>2772</v>
      </c>
      <c r="E52" s="199">
        <v>40228</v>
      </c>
      <c r="F52" s="199">
        <v>40527</v>
      </c>
      <c r="G52" s="164">
        <f t="shared" si="1"/>
        <v>9.9666666666666668</v>
      </c>
      <c r="H52" s="200" t="s">
        <v>2805</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2768</v>
      </c>
      <c r="C53" s="203" t="s">
        <v>31</v>
      </c>
      <c r="D53" s="198" t="s">
        <v>2772</v>
      </c>
      <c r="E53" s="199">
        <v>40228</v>
      </c>
      <c r="F53" s="199">
        <v>40527</v>
      </c>
      <c r="G53" s="164">
        <f t="shared" si="1"/>
        <v>9.9666666666666668</v>
      </c>
      <c r="H53" s="200" t="s">
        <v>2805</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2768</v>
      </c>
      <c r="C54" s="203" t="s">
        <v>31</v>
      </c>
      <c r="D54" s="198" t="s">
        <v>2772</v>
      </c>
      <c r="E54" s="199">
        <v>40228</v>
      </c>
      <c r="F54" s="199">
        <v>40527</v>
      </c>
      <c r="G54" s="164">
        <f t="shared" si="1"/>
        <v>9.9666666666666668</v>
      </c>
      <c r="H54" s="200" t="s">
        <v>2805</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2768</v>
      </c>
      <c r="C55" s="203" t="s">
        <v>31</v>
      </c>
      <c r="D55" s="198" t="s">
        <v>2772</v>
      </c>
      <c r="E55" s="199">
        <v>40228</v>
      </c>
      <c r="F55" s="199">
        <v>40527</v>
      </c>
      <c r="G55" s="164">
        <f t="shared" si="1"/>
        <v>9.9666666666666668</v>
      </c>
      <c r="H55" s="200" t="s">
        <v>2805</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2768</v>
      </c>
      <c r="C56" s="203" t="s">
        <v>31</v>
      </c>
      <c r="D56" s="198" t="s">
        <v>2772</v>
      </c>
      <c r="E56" s="199">
        <v>40228</v>
      </c>
      <c r="F56" s="199">
        <v>40527</v>
      </c>
      <c r="G56" s="164">
        <f t="shared" si="1"/>
        <v>9.9666666666666668</v>
      </c>
      <c r="H56" s="200" t="s">
        <v>2805</v>
      </c>
      <c r="I56" s="198" t="s">
        <v>516</v>
      </c>
      <c r="J56" s="198" t="s">
        <v>571</v>
      </c>
      <c r="K56" s="201">
        <v>1182748906</v>
      </c>
      <c r="L56" s="203" t="s">
        <v>1148</v>
      </c>
      <c r="M56" s="204">
        <v>1</v>
      </c>
      <c r="N56" s="203" t="s">
        <v>27</v>
      </c>
      <c r="O56" s="203" t="s">
        <v>26</v>
      </c>
      <c r="P56" s="80"/>
    </row>
    <row r="57" spans="1:16" s="7" customFormat="1" ht="24.75" customHeight="1" outlineLevel="1" x14ac:dyDescent="0.25">
      <c r="A57" s="136">
        <v>10</v>
      </c>
      <c r="B57" s="200" t="s">
        <v>2768</v>
      </c>
      <c r="C57" s="203" t="s">
        <v>31</v>
      </c>
      <c r="D57" s="198" t="s">
        <v>2772</v>
      </c>
      <c r="E57" s="199">
        <v>40228</v>
      </c>
      <c r="F57" s="199">
        <v>40527</v>
      </c>
      <c r="G57" s="164">
        <f t="shared" si="1"/>
        <v>9.9666666666666668</v>
      </c>
      <c r="H57" s="200" t="s">
        <v>2805</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2768</v>
      </c>
      <c r="C58" s="203" t="s">
        <v>31</v>
      </c>
      <c r="D58" s="198" t="s">
        <v>2772</v>
      </c>
      <c r="E58" s="199">
        <v>40228</v>
      </c>
      <c r="F58" s="199">
        <v>40527</v>
      </c>
      <c r="G58" s="164">
        <f t="shared" si="1"/>
        <v>9.9666666666666668</v>
      </c>
      <c r="H58" s="200" t="s">
        <v>2805</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2768</v>
      </c>
      <c r="C59" s="203" t="s">
        <v>31</v>
      </c>
      <c r="D59" s="198" t="s">
        <v>2772</v>
      </c>
      <c r="E59" s="199">
        <v>40228</v>
      </c>
      <c r="F59" s="199">
        <v>40527</v>
      </c>
      <c r="G59" s="164">
        <f t="shared" si="1"/>
        <v>9.9666666666666668</v>
      </c>
      <c r="H59" s="200" t="s">
        <v>2805</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2768</v>
      </c>
      <c r="C60" s="203" t="s">
        <v>31</v>
      </c>
      <c r="D60" s="198" t="s">
        <v>2772</v>
      </c>
      <c r="E60" s="199">
        <v>40228</v>
      </c>
      <c r="F60" s="199">
        <v>40527</v>
      </c>
      <c r="G60" s="164">
        <f t="shared" si="1"/>
        <v>9.9666666666666668</v>
      </c>
      <c r="H60" s="200" t="s">
        <v>2805</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2768</v>
      </c>
      <c r="C61" s="203" t="s">
        <v>31</v>
      </c>
      <c r="D61" s="198" t="s">
        <v>2772</v>
      </c>
      <c r="E61" s="199">
        <v>40228</v>
      </c>
      <c r="F61" s="199">
        <v>40527</v>
      </c>
      <c r="G61" s="164">
        <f t="shared" si="1"/>
        <v>9.9666666666666668</v>
      </c>
      <c r="H61" s="200" t="s">
        <v>2805</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2769</v>
      </c>
      <c r="C62" s="203" t="s">
        <v>31</v>
      </c>
      <c r="D62" s="198" t="s">
        <v>2773</v>
      </c>
      <c r="E62" s="199">
        <v>40780</v>
      </c>
      <c r="F62" s="199">
        <v>40949</v>
      </c>
      <c r="G62" s="164">
        <f t="shared" si="1"/>
        <v>5.6333333333333337</v>
      </c>
      <c r="H62" s="200" t="s">
        <v>2806</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2769</v>
      </c>
      <c r="C63" s="203" t="s">
        <v>31</v>
      </c>
      <c r="D63" s="198" t="s">
        <v>2774</v>
      </c>
      <c r="E63" s="199">
        <v>41086</v>
      </c>
      <c r="F63" s="199">
        <v>41145</v>
      </c>
      <c r="G63" s="164">
        <f t="shared" si="1"/>
        <v>1.9666666666666666</v>
      </c>
      <c r="H63" s="200" t="s">
        <v>2806</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2769</v>
      </c>
      <c r="C64" s="203" t="s">
        <v>31</v>
      </c>
      <c r="D64" s="198" t="s">
        <v>2775</v>
      </c>
      <c r="E64" s="199">
        <v>41177</v>
      </c>
      <c r="F64" s="199">
        <v>41258</v>
      </c>
      <c r="G64" s="164">
        <f t="shared" si="1"/>
        <v>2.7</v>
      </c>
      <c r="H64" s="200" t="s">
        <v>2806</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2776</v>
      </c>
      <c r="E65" s="199">
        <v>41264</v>
      </c>
      <c r="F65" s="199">
        <v>42004</v>
      </c>
      <c r="G65" s="164">
        <f t="shared" si="1"/>
        <v>24.666666666666668</v>
      </c>
      <c r="H65" s="200" t="s">
        <v>2807</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200" t="s">
        <v>2770</v>
      </c>
      <c r="C66" s="203" t="s">
        <v>31</v>
      </c>
      <c r="D66" s="198" t="s">
        <v>2777</v>
      </c>
      <c r="E66" s="199">
        <v>42061</v>
      </c>
      <c r="F66" s="199">
        <v>42369</v>
      </c>
      <c r="G66" s="164">
        <f t="shared" si="1"/>
        <v>10.266666666666667</v>
      </c>
      <c r="H66" s="200" t="s">
        <v>2808</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2778</v>
      </c>
      <c r="E67" s="199">
        <v>42402</v>
      </c>
      <c r="F67" s="199">
        <v>42674</v>
      </c>
      <c r="G67" s="164">
        <f t="shared" ref="G67:G82" si="2">IF(AND(E67&lt;&gt;"",F67&lt;&gt;""),((F67-E67)/30),"")</f>
        <v>9.0666666666666664</v>
      </c>
      <c r="H67" s="200" t="s">
        <v>2809</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2779</v>
      </c>
      <c r="E68" s="199">
        <v>42720</v>
      </c>
      <c r="F68" s="199">
        <v>43084</v>
      </c>
      <c r="G68" s="164">
        <f t="shared" si="2"/>
        <v>12.133333333333333</v>
      </c>
      <c r="H68" s="200" t="s">
        <v>2810</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2780</v>
      </c>
      <c r="E69" s="199">
        <v>42675</v>
      </c>
      <c r="F69" s="199">
        <v>42719</v>
      </c>
      <c r="G69" s="164">
        <f t="shared" si="2"/>
        <v>1.4666666666666666</v>
      </c>
      <c r="H69" s="200" t="s">
        <v>2809</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2781</v>
      </c>
      <c r="E70" s="199">
        <v>42675</v>
      </c>
      <c r="F70" s="199">
        <v>42719</v>
      </c>
      <c r="G70" s="164">
        <f t="shared" si="2"/>
        <v>1.4666666666666666</v>
      </c>
      <c r="H70" s="200" t="s">
        <v>2809</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2782</v>
      </c>
      <c r="E71" s="199">
        <v>42675</v>
      </c>
      <c r="F71" s="199">
        <v>42719</v>
      </c>
      <c r="G71" s="164">
        <f t="shared" si="2"/>
        <v>1.4666666666666666</v>
      </c>
      <c r="H71" s="200" t="s">
        <v>2809</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2783</v>
      </c>
      <c r="E72" s="199">
        <v>43085</v>
      </c>
      <c r="F72" s="199">
        <v>43312</v>
      </c>
      <c r="G72" s="164">
        <f t="shared" si="2"/>
        <v>7.5666666666666664</v>
      </c>
      <c r="H72" s="200" t="s">
        <v>2811</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2784</v>
      </c>
      <c r="E73" s="199">
        <v>43313</v>
      </c>
      <c r="F73" s="199">
        <v>43404</v>
      </c>
      <c r="G73" s="164">
        <f t="shared" si="2"/>
        <v>3.0333333333333332</v>
      </c>
      <c r="H73" s="200" t="s">
        <v>2811</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2785</v>
      </c>
      <c r="E74" s="199">
        <v>43405</v>
      </c>
      <c r="F74" s="199">
        <v>43441</v>
      </c>
      <c r="G74" s="164">
        <f t="shared" si="2"/>
        <v>1.2</v>
      </c>
      <c r="H74" s="200" t="s">
        <v>2811</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2786</v>
      </c>
      <c r="E75" s="199">
        <v>43085</v>
      </c>
      <c r="F75" s="199">
        <v>43404</v>
      </c>
      <c r="G75" s="164">
        <f t="shared" si="2"/>
        <v>10.633333333333333</v>
      </c>
      <c r="H75" s="200" t="s">
        <v>2811</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2787</v>
      </c>
      <c r="E76" s="199">
        <v>43405</v>
      </c>
      <c r="F76" s="199">
        <v>43441</v>
      </c>
      <c r="G76" s="164">
        <f t="shared" si="2"/>
        <v>1.2</v>
      </c>
      <c r="H76" s="200" t="s">
        <v>2811</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2788</v>
      </c>
      <c r="E77" s="199">
        <v>43487</v>
      </c>
      <c r="F77" s="199">
        <v>43814</v>
      </c>
      <c r="G77" s="164">
        <f t="shared" si="2"/>
        <v>10.9</v>
      </c>
      <c r="H77" s="200" t="s">
        <v>2811</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2789</v>
      </c>
      <c r="E78" s="199">
        <v>43486</v>
      </c>
      <c r="F78" s="199">
        <v>43814</v>
      </c>
      <c r="G78" s="164">
        <f t="shared" si="2"/>
        <v>10.933333333333334</v>
      </c>
      <c r="H78" s="200" t="s">
        <v>2811</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200" t="s">
        <v>2770</v>
      </c>
      <c r="C79" s="203" t="s">
        <v>31</v>
      </c>
      <c r="D79" s="198" t="s">
        <v>2790</v>
      </c>
      <c r="E79" s="199">
        <v>38903</v>
      </c>
      <c r="F79" s="199">
        <v>39082</v>
      </c>
      <c r="G79" s="164">
        <f t="shared" si="2"/>
        <v>5.9666666666666668</v>
      </c>
      <c r="H79" s="200" t="s">
        <v>2812</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200" t="s">
        <v>2770</v>
      </c>
      <c r="C80" s="203" t="s">
        <v>31</v>
      </c>
      <c r="D80" s="198" t="s">
        <v>2791</v>
      </c>
      <c r="E80" s="199">
        <v>39189</v>
      </c>
      <c r="F80" s="199">
        <v>39447</v>
      </c>
      <c r="G80" s="164">
        <f t="shared" si="2"/>
        <v>8.6</v>
      </c>
      <c r="H80" s="200" t="s">
        <v>2813</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200" t="s">
        <v>2770</v>
      </c>
      <c r="C81" s="203" t="s">
        <v>31</v>
      </c>
      <c r="D81" s="198" t="s">
        <v>2792</v>
      </c>
      <c r="E81" s="199">
        <v>39580</v>
      </c>
      <c r="F81" s="199">
        <v>39813</v>
      </c>
      <c r="G81" s="164">
        <f t="shared" si="2"/>
        <v>7.7666666666666666</v>
      </c>
      <c r="H81" s="200" t="s">
        <v>2814</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200" t="s">
        <v>2770</v>
      </c>
      <c r="C82" s="203" t="s">
        <v>31</v>
      </c>
      <c r="D82" s="198" t="s">
        <v>2793</v>
      </c>
      <c r="E82" s="199">
        <v>39903</v>
      </c>
      <c r="F82" s="199">
        <v>40178</v>
      </c>
      <c r="G82" s="164">
        <f t="shared" si="2"/>
        <v>9.1666666666666661</v>
      </c>
      <c r="H82" s="200" t="s">
        <v>2815</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200" t="s">
        <v>2770</v>
      </c>
      <c r="C83" s="203" t="s">
        <v>31</v>
      </c>
      <c r="D83" s="198" t="s">
        <v>2794</v>
      </c>
      <c r="E83" s="199">
        <v>40227</v>
      </c>
      <c r="F83" s="199">
        <v>40543</v>
      </c>
      <c r="G83" s="164">
        <f t="shared" si="1"/>
        <v>10.533333333333333</v>
      </c>
      <c r="H83" s="200" t="s">
        <v>2816</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200" t="s">
        <v>2770</v>
      </c>
      <c r="C84" s="203" t="s">
        <v>31</v>
      </c>
      <c r="D84" s="198" t="s">
        <v>2795</v>
      </c>
      <c r="E84" s="199">
        <v>40689</v>
      </c>
      <c r="F84" s="199">
        <v>40908</v>
      </c>
      <c r="G84" s="164">
        <f t="shared" si="1"/>
        <v>7.3</v>
      </c>
      <c r="H84" s="200" t="s">
        <v>2817</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200" t="s">
        <v>2770</v>
      </c>
      <c r="C85" s="203" t="s">
        <v>31</v>
      </c>
      <c r="D85" s="198" t="s">
        <v>2796</v>
      </c>
      <c r="E85" s="199">
        <v>41074</v>
      </c>
      <c r="F85" s="199">
        <v>41274</v>
      </c>
      <c r="G85" s="164">
        <f t="shared" si="1"/>
        <v>6.666666666666667</v>
      </c>
      <c r="H85" s="200" t="s">
        <v>2818</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200" t="s">
        <v>2770</v>
      </c>
      <c r="C86" s="203" t="s">
        <v>31</v>
      </c>
      <c r="D86" s="198" t="s">
        <v>2797</v>
      </c>
      <c r="E86" s="199">
        <v>41460</v>
      </c>
      <c r="F86" s="199">
        <v>41639</v>
      </c>
      <c r="G86" s="164">
        <f t="shared" si="1"/>
        <v>5.9666666666666668</v>
      </c>
      <c r="H86" s="200" t="s">
        <v>2819</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200" t="s">
        <v>2770</v>
      </c>
      <c r="C87" s="203" t="s">
        <v>31</v>
      </c>
      <c r="D87" s="198" t="s">
        <v>2798</v>
      </c>
      <c r="E87" s="199">
        <v>41817</v>
      </c>
      <c r="F87" s="199">
        <v>42004</v>
      </c>
      <c r="G87" s="164">
        <f t="shared" si="1"/>
        <v>6.2333333333333334</v>
      </c>
      <c r="H87" s="200" t="s">
        <v>2820</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200" t="s">
        <v>2770</v>
      </c>
      <c r="C88" s="203" t="s">
        <v>31</v>
      </c>
      <c r="D88" s="198" t="s">
        <v>2799</v>
      </c>
      <c r="E88" s="199">
        <v>42138</v>
      </c>
      <c r="F88" s="199">
        <v>42369</v>
      </c>
      <c r="G88" s="164">
        <f t="shared" si="1"/>
        <v>7.7</v>
      </c>
      <c r="H88" s="200" t="s">
        <v>2821</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200" t="s">
        <v>2770</v>
      </c>
      <c r="C89" s="203" t="s">
        <v>31</v>
      </c>
      <c r="D89" s="198" t="s">
        <v>2800</v>
      </c>
      <c r="E89" s="199">
        <v>42458</v>
      </c>
      <c r="F89" s="199">
        <v>42735</v>
      </c>
      <c r="G89" s="164">
        <f t="shared" si="1"/>
        <v>9.2333333333333325</v>
      </c>
      <c r="H89" s="200" t="s">
        <v>2822</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200" t="s">
        <v>2770</v>
      </c>
      <c r="C90" s="203" t="s">
        <v>31</v>
      </c>
      <c r="D90" s="198" t="s">
        <v>2801</v>
      </c>
      <c r="E90" s="199">
        <v>42782</v>
      </c>
      <c r="F90" s="199">
        <v>43100</v>
      </c>
      <c r="G90" s="164">
        <f t="shared" si="1"/>
        <v>10.6</v>
      </c>
      <c r="H90" s="200" t="s">
        <v>2823</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200" t="s">
        <v>2770</v>
      </c>
      <c r="C91" s="203" t="s">
        <v>31</v>
      </c>
      <c r="D91" s="198" t="s">
        <v>2802</v>
      </c>
      <c r="E91" s="199">
        <v>43124</v>
      </c>
      <c r="F91" s="199">
        <v>43465</v>
      </c>
      <c r="G91" s="164">
        <f t="shared" si="1"/>
        <v>11.366666666666667</v>
      </c>
      <c r="H91" s="200" t="s">
        <v>2824</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200" t="s">
        <v>2770</v>
      </c>
      <c r="C92" s="203" t="s">
        <v>31</v>
      </c>
      <c r="D92" s="198" t="s">
        <v>2803</v>
      </c>
      <c r="E92" s="199">
        <v>43483</v>
      </c>
      <c r="F92" s="199">
        <v>43830</v>
      </c>
      <c r="G92" s="164">
        <f t="shared" si="1"/>
        <v>11.566666666666666</v>
      </c>
      <c r="H92" s="200" t="s">
        <v>2825</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200" t="s">
        <v>2770</v>
      </c>
      <c r="C93" s="203" t="s">
        <v>31</v>
      </c>
      <c r="D93" s="198" t="s">
        <v>2804</v>
      </c>
      <c r="E93" s="199">
        <v>43854</v>
      </c>
      <c r="F93" s="199">
        <v>44196</v>
      </c>
      <c r="G93" s="164">
        <f t="shared" si="1"/>
        <v>11.4</v>
      </c>
      <c r="H93" s="200" t="s">
        <v>2826</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2766</v>
      </c>
      <c r="E114" s="199">
        <v>43888</v>
      </c>
      <c r="F114" s="199">
        <v>44196</v>
      </c>
      <c r="G114" s="164">
        <f>IF(AND(E114&lt;&gt;"",F114&lt;&gt;""),((F114-E114)/30),"")</f>
        <v>10.266666666666667</v>
      </c>
      <c r="H114" s="200" t="s">
        <v>2767</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HYPERLINK("#Integrante_2!A1","INICIO")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9"/>
      <c r="S177" s="156"/>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36" t="s">
        <v>2674</v>
      </c>
      <c r="J179" s="237"/>
      <c r="K179" s="237"/>
      <c r="L179" s="238"/>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76637742.299999997</v>
      </c>
      <c r="F185" s="93"/>
      <c r="G185" s="94"/>
      <c r="H185" s="89"/>
      <c r="I185" s="91" t="s">
        <v>2632</v>
      </c>
      <c r="J185" s="176">
        <f>M179</f>
        <v>0.03</v>
      </c>
      <c r="K185" s="246" t="s">
        <v>2633</v>
      </c>
      <c r="L185" s="246"/>
      <c r="M185" s="95">
        <f>+J185*K20</f>
        <v>76637742.299999997</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2827</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2836</v>
      </c>
      <c r="J211" s="27" t="s">
        <v>2627</v>
      </c>
      <c r="K211" s="140" t="s">
        <v>2833</v>
      </c>
      <c r="L211" s="21"/>
      <c r="M211" s="21"/>
      <c r="N211" s="21"/>
      <c r="O211" s="8"/>
    </row>
    <row r="212" spans="1:15" x14ac:dyDescent="0.25">
      <c r="A212" s="9"/>
      <c r="B212" s="27" t="s">
        <v>2624</v>
      </c>
      <c r="C212" s="139" t="s">
        <v>2827</v>
      </c>
      <c r="D212" s="21"/>
      <c r="G212" s="27" t="s">
        <v>2626</v>
      </c>
      <c r="H212" s="140" t="s">
        <v>2834</v>
      </c>
      <c r="J212" s="27" t="s">
        <v>2628</v>
      </c>
      <c r="K212" s="139" t="s">
        <v>2835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24" t="str">
        <f>HYPERLINK("#Integrante_3!A109","CAPACIDAD RESIDUAL")</f>
        <v>CAPACIDAD RESIDUAL</v>
      </c>
      <c r="F8" s="225"/>
      <c r="G8" s="22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24" t="str">
        <f>HYPERLINK("#Integrante_3!A162","TALENTO HUMANO")</f>
        <v>TALENTO HUMANO</v>
      </c>
      <c r="F9" s="225"/>
      <c r="G9" s="22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24" t="str">
        <f>HYPERLINK("#Integrante_3!F162","INFRAESTRUCTURA")</f>
        <v>INFRAESTRUCTURA</v>
      </c>
      <c r="F10" s="225"/>
      <c r="G10" s="22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18" t="s">
        <v>13</v>
      </c>
      <c r="B160" s="219"/>
      <c r="C160" s="219"/>
      <c r="D160" s="219"/>
      <c r="E160" s="223"/>
      <c r="F160" s="219" t="s">
        <v>15</v>
      </c>
      <c r="G160" s="219"/>
      <c r="H160" s="219"/>
      <c r="I160" s="218" t="s">
        <v>16</v>
      </c>
      <c r="J160" s="219"/>
      <c r="K160" s="219"/>
      <c r="L160" s="219"/>
      <c r="M160" s="219"/>
      <c r="N160" s="219"/>
      <c r="O160" s="223"/>
      <c r="P160" s="77"/>
    </row>
    <row r="161" spans="1:28" ht="51.75" customHeight="1" x14ac:dyDescent="0.25">
      <c r="A161" s="264" t="s">
        <v>2664</v>
      </c>
      <c r="B161" s="265"/>
      <c r="C161" s="265"/>
      <c r="D161" s="265"/>
      <c r="E161" s="266"/>
      <c r="F161" s="267" t="s">
        <v>2665</v>
      </c>
      <c r="G161" s="267"/>
      <c r="H161" s="267"/>
      <c r="I161" s="264" t="s">
        <v>2635</v>
      </c>
      <c r="J161" s="265"/>
      <c r="K161" s="265"/>
      <c r="L161" s="265"/>
      <c r="M161" s="265"/>
      <c r="N161" s="265"/>
      <c r="O161" s="26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0" t="s">
        <v>2618</v>
      </c>
      <c r="C163" s="220"/>
      <c r="D163" s="220"/>
      <c r="E163" s="8"/>
      <c r="F163" s="5"/>
      <c r="G163" s="268" t="s">
        <v>2618</v>
      </c>
      <c r="H163" s="268"/>
      <c r="I163" s="269" t="s">
        <v>1164</v>
      </c>
      <c r="J163" s="270"/>
      <c r="K163" s="270"/>
      <c r="L163" s="270"/>
      <c r="M163" s="27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71" t="s">
        <v>2648</v>
      </c>
      <c r="J165" s="272"/>
      <c r="K165" s="272"/>
      <c r="L165" s="272"/>
      <c r="M165" s="272"/>
      <c r="N165" s="272"/>
      <c r="O165" s="273"/>
      <c r="U165" s="51"/>
    </row>
    <row r="166" spans="1:28" x14ac:dyDescent="0.25">
      <c r="A166" s="9"/>
      <c r="B166" s="282" t="s">
        <v>2662</v>
      </c>
      <c r="C166" s="282"/>
      <c r="D166" s="282"/>
      <c r="E166" s="8"/>
      <c r="F166" s="5"/>
      <c r="H166" s="82" t="s">
        <v>2661</v>
      </c>
      <c r="I166" s="271"/>
      <c r="J166" s="272"/>
      <c r="K166" s="272"/>
      <c r="L166" s="272"/>
      <c r="M166" s="272"/>
      <c r="N166" s="272"/>
      <c r="O166" s="27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3"/>
      <c r="P170" s="77"/>
    </row>
    <row r="171" spans="1:28" ht="15" customHeight="1" x14ac:dyDescent="0.25">
      <c r="A171" s="239" t="s">
        <v>2676</v>
      </c>
      <c r="B171" s="240"/>
      <c r="C171" s="240"/>
      <c r="D171" s="240"/>
      <c r="E171" s="240"/>
      <c r="F171" s="240"/>
      <c r="G171" s="240"/>
      <c r="H171" s="240"/>
      <c r="I171" s="240"/>
      <c r="J171" s="240"/>
      <c r="K171" s="240"/>
      <c r="L171" s="240"/>
      <c r="M171" s="240"/>
      <c r="N171" s="240"/>
      <c r="O171" s="241"/>
    </row>
    <row r="172" spans="1:28" ht="24" thickBot="1" x14ac:dyDescent="0.3">
      <c r="A172" s="242"/>
      <c r="B172" s="243"/>
      <c r="C172" s="243"/>
      <c r="D172" s="243"/>
      <c r="E172" s="243"/>
      <c r="F172" s="243"/>
      <c r="G172" s="243"/>
      <c r="H172" s="243"/>
      <c r="I172" s="243"/>
      <c r="J172" s="243"/>
      <c r="K172" s="243"/>
      <c r="L172" s="243"/>
      <c r="M172" s="243"/>
      <c r="N172" s="243"/>
      <c r="O172" s="24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74" t="s">
        <v>2670</v>
      </c>
      <c r="C174" s="274"/>
      <c r="D174" s="274"/>
      <c r="E174" s="274"/>
      <c r="F174" s="274"/>
      <c r="G174" s="274"/>
      <c r="H174" s="20"/>
      <c r="I174" s="278" t="s">
        <v>2674</v>
      </c>
      <c r="J174" s="279"/>
      <c r="K174" s="279"/>
      <c r="L174" s="279"/>
      <c r="M174" s="279"/>
      <c r="O174" s="177" t="str">
        <f>HYPERLINK("#Integrante_3!A1","INICIO")</f>
        <v>INICIO</v>
      </c>
      <c r="Q174" s="19"/>
      <c r="R174" s="19"/>
      <c r="S174" s="19"/>
      <c r="T174" s="19"/>
      <c r="U174" s="19"/>
      <c r="V174" s="19"/>
      <c r="W174" s="19"/>
      <c r="X174" s="19"/>
      <c r="Y174" s="19"/>
      <c r="Z174" s="19"/>
      <c r="AA174" s="19"/>
      <c r="AB174" s="19"/>
    </row>
    <row r="175" spans="1:28" ht="23.25" x14ac:dyDescent="0.25">
      <c r="A175" s="9"/>
      <c r="B175" s="247" t="s">
        <v>17</v>
      </c>
      <c r="C175" s="248"/>
      <c r="D175" s="249"/>
      <c r="E175" s="278" t="s">
        <v>2620</v>
      </c>
      <c r="F175" s="279"/>
      <c r="G175" s="280"/>
      <c r="H175" s="5"/>
      <c r="I175" s="247" t="s">
        <v>17</v>
      </c>
      <c r="J175" s="248"/>
      <c r="K175" s="248"/>
      <c r="L175" s="249"/>
      <c r="M175" s="256" t="s">
        <v>2679</v>
      </c>
      <c r="O175" s="8"/>
      <c r="Q175" s="19"/>
      <c r="R175" s="156"/>
      <c r="S175" s="19"/>
      <c r="T175" s="19"/>
      <c r="U175" s="19"/>
      <c r="V175" s="19"/>
      <c r="W175" s="19"/>
      <c r="X175" s="19"/>
      <c r="Y175" s="19"/>
      <c r="Z175" s="19"/>
      <c r="AA175" s="19"/>
      <c r="AB175" s="19"/>
    </row>
    <row r="176" spans="1:28" ht="23.25" x14ac:dyDescent="0.25">
      <c r="A176" s="9"/>
      <c r="B176" s="275"/>
      <c r="C176" s="276"/>
      <c r="D176" s="277"/>
      <c r="E176" s="156" t="s">
        <v>2621</v>
      </c>
      <c r="F176" s="156" t="s">
        <v>2622</v>
      </c>
      <c r="G176" s="156" t="s">
        <v>2623</v>
      </c>
      <c r="H176" s="5"/>
      <c r="I176" s="275"/>
      <c r="J176" s="276"/>
      <c r="K176" s="276"/>
      <c r="L176" s="277"/>
      <c r="M176" s="257"/>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36" t="s">
        <v>2674</v>
      </c>
      <c r="J177" s="237"/>
      <c r="K177" s="237"/>
      <c r="L177" s="238"/>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8"/>
      <c r="G178" s="155" t="str">
        <f>IF(F178&gt;0,SUM(E178+F178),"")</f>
        <v/>
      </c>
      <c r="H178" s="5"/>
      <c r="I178" s="236" t="s">
        <v>1169</v>
      </c>
      <c r="J178" s="237"/>
      <c r="K178" s="238"/>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8"/>
      <c r="G179" s="155" t="str">
        <f>IF(F179&gt;0,SUM(E179+F179),"")</f>
        <v/>
      </c>
      <c r="H179" s="5"/>
      <c r="I179" s="236" t="s">
        <v>1170</v>
      </c>
      <c r="J179" s="237"/>
      <c r="K179" s="238"/>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8"/>
      <c r="G180" s="155" t="str">
        <f>IF(F180&gt;0,SUM(E180+F180),"")</f>
        <v/>
      </c>
      <c r="H180" s="5"/>
      <c r="I180" s="236" t="s">
        <v>1171</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3"/>
      <c r="P186" s="77"/>
    </row>
    <row r="187" spans="1:28" ht="15" customHeight="1" x14ac:dyDescent="0.25">
      <c r="A187" s="239" t="s">
        <v>19</v>
      </c>
      <c r="B187" s="240"/>
      <c r="C187" s="240"/>
      <c r="D187" s="240"/>
      <c r="E187" s="240"/>
      <c r="F187" s="240"/>
      <c r="G187" s="240"/>
      <c r="H187" s="240"/>
      <c r="I187" s="240"/>
      <c r="J187" s="240"/>
      <c r="K187" s="240"/>
      <c r="L187" s="240"/>
      <c r="M187" s="240"/>
      <c r="N187" s="240"/>
      <c r="O187" s="241"/>
    </row>
    <row r="188" spans="1:28" ht="15.75" thickBot="1" x14ac:dyDescent="0.3">
      <c r="A188" s="242"/>
      <c r="B188" s="243"/>
      <c r="C188" s="243"/>
      <c r="D188" s="243"/>
      <c r="E188" s="243"/>
      <c r="F188" s="243"/>
      <c r="G188" s="243"/>
      <c r="H188" s="243"/>
      <c r="I188" s="243"/>
      <c r="J188" s="243"/>
      <c r="K188" s="243"/>
      <c r="L188" s="243"/>
      <c r="M188" s="243"/>
      <c r="N188" s="243"/>
      <c r="O188" s="24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61" t="s">
        <v>2641</v>
      </c>
      <c r="C190" s="26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3"/>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58"/>
      <c r="C198" s="258"/>
      <c r="D198" s="258"/>
      <c r="E198" s="258"/>
      <c r="F198" s="258"/>
      <c r="G198" s="258"/>
      <c r="H198" s="258"/>
      <c r="I198" s="258"/>
      <c r="J198" s="258"/>
      <c r="K198" s="258"/>
      <c r="L198" s="258"/>
      <c r="M198" s="258"/>
      <c r="N198" s="258"/>
      <c r="O198" s="8"/>
    </row>
    <row r="199" spans="1:18" x14ac:dyDescent="0.25">
      <c r="A199" s="9"/>
      <c r="B199" s="259" t="s">
        <v>2653</v>
      </c>
      <c r="C199" s="260"/>
      <c r="D199" s="260"/>
      <c r="E199" s="260"/>
      <c r="F199" s="260"/>
      <c r="G199" s="260"/>
      <c r="H199" s="260"/>
      <c r="I199" s="260"/>
      <c r="J199" s="260"/>
      <c r="K199" s="260"/>
      <c r="L199" s="260"/>
      <c r="M199" s="260"/>
      <c r="N199" s="26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24" t="str">
        <f>HYPERLINK("#Integrante_4!A109","CAPACIDAD RESIDUAL")</f>
        <v>CAPACIDAD RESIDUAL</v>
      </c>
      <c r="F8" s="225"/>
      <c r="G8" s="22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24" t="str">
        <f>HYPERLINK("#Integrante_4!A162","TALENTO HUMANO")</f>
        <v>TALENTO HUMANO</v>
      </c>
      <c r="F9" s="225"/>
      <c r="G9" s="22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24" t="str">
        <f>HYPERLINK("#Integrante_4!F162","INFRAESTRUCTURA")</f>
        <v>INFRAESTRUCTURA</v>
      </c>
      <c r="F10" s="225"/>
      <c r="G10" s="22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HYPERLINK("#Integrante_4!A1","INICIO")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56"/>
      <c r="S177" s="19"/>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36" t="s">
        <v>2674</v>
      </c>
      <c r="J179" s="237"/>
      <c r="K179" s="237"/>
      <c r="L179" s="238"/>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24" t="str">
        <f>HYPERLINK("#Integrante_5!A109","CAPACIDAD RESIDUAL")</f>
        <v>CAPACIDAD RESIDUAL</v>
      </c>
      <c r="F8" s="225"/>
      <c r="G8" s="22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24" t="str">
        <f>HYPERLINK("#Integrante_5!A162","TALENTO HUMANO")</f>
        <v>TALENTO HUMANO</v>
      </c>
      <c r="F9" s="225"/>
      <c r="G9" s="22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24" t="str">
        <f>HYPERLINK("#Integrante_5!F162","INFRAESTRUCTURA")</f>
        <v>INFRAESTRUCTURA</v>
      </c>
      <c r="F10" s="225"/>
      <c r="G10" s="22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17" t="s">
        <v>8</v>
      </c>
      <c r="M15" s="21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43"/>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18" t="s">
        <v>13</v>
      </c>
      <c r="B160" s="219"/>
      <c r="C160" s="219"/>
      <c r="D160" s="219"/>
      <c r="E160" s="223"/>
      <c r="F160" s="219" t="s">
        <v>15</v>
      </c>
      <c r="G160" s="219"/>
      <c r="H160" s="219"/>
      <c r="I160" s="218" t="s">
        <v>16</v>
      </c>
      <c r="J160" s="219"/>
      <c r="K160" s="219"/>
      <c r="L160" s="219"/>
      <c r="M160" s="219"/>
      <c r="N160" s="219"/>
      <c r="O160" s="223"/>
      <c r="P160" s="77"/>
    </row>
    <row r="161" spans="1:28" ht="51.75" customHeight="1" x14ac:dyDescent="0.25">
      <c r="A161" s="264" t="s">
        <v>2664</v>
      </c>
      <c r="B161" s="265"/>
      <c r="C161" s="265"/>
      <c r="D161" s="265"/>
      <c r="E161" s="266"/>
      <c r="F161" s="267" t="s">
        <v>2665</v>
      </c>
      <c r="G161" s="267"/>
      <c r="H161" s="267"/>
      <c r="I161" s="264" t="s">
        <v>2635</v>
      </c>
      <c r="J161" s="265"/>
      <c r="K161" s="265"/>
      <c r="L161" s="265"/>
      <c r="M161" s="265"/>
      <c r="N161" s="265"/>
      <c r="O161" s="26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0" t="s">
        <v>2618</v>
      </c>
      <c r="C163" s="220"/>
      <c r="D163" s="220"/>
      <c r="E163" s="8"/>
      <c r="F163" s="5"/>
      <c r="G163" s="268" t="s">
        <v>2618</v>
      </c>
      <c r="H163" s="268"/>
      <c r="I163" s="269" t="s">
        <v>1164</v>
      </c>
      <c r="J163" s="270"/>
      <c r="K163" s="270"/>
      <c r="L163" s="270"/>
      <c r="M163" s="27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71" t="s">
        <v>2648</v>
      </c>
      <c r="J165" s="272"/>
      <c r="K165" s="272"/>
      <c r="L165" s="272"/>
      <c r="M165" s="272"/>
      <c r="N165" s="272"/>
      <c r="O165" s="273"/>
      <c r="U165" s="51"/>
    </row>
    <row r="166" spans="1:28" x14ac:dyDescent="0.25">
      <c r="A166" s="9"/>
      <c r="B166" s="282" t="s">
        <v>2662</v>
      </c>
      <c r="C166" s="282"/>
      <c r="D166" s="282"/>
      <c r="E166" s="8"/>
      <c r="F166" s="5"/>
      <c r="H166" s="82" t="s">
        <v>2661</v>
      </c>
      <c r="I166" s="271"/>
      <c r="J166" s="272"/>
      <c r="K166" s="272"/>
      <c r="L166" s="272"/>
      <c r="M166" s="272"/>
      <c r="N166" s="272"/>
      <c r="O166" s="27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3"/>
      <c r="P170" s="77"/>
    </row>
    <row r="171" spans="1:28" ht="15" customHeight="1" x14ac:dyDescent="0.25">
      <c r="A171" s="239" t="s">
        <v>2676</v>
      </c>
      <c r="B171" s="240"/>
      <c r="C171" s="240"/>
      <c r="D171" s="240"/>
      <c r="E171" s="240"/>
      <c r="F171" s="240"/>
      <c r="G171" s="240"/>
      <c r="H171" s="240"/>
      <c r="I171" s="240"/>
      <c r="J171" s="240"/>
      <c r="K171" s="240"/>
      <c r="L171" s="240"/>
      <c r="M171" s="240"/>
      <c r="N171" s="240"/>
      <c r="O171" s="241"/>
    </row>
    <row r="172" spans="1:28" ht="24" thickBot="1" x14ac:dyDescent="0.3">
      <c r="A172" s="242"/>
      <c r="B172" s="243"/>
      <c r="C172" s="243"/>
      <c r="D172" s="243"/>
      <c r="E172" s="243"/>
      <c r="F172" s="243"/>
      <c r="G172" s="243"/>
      <c r="H172" s="243"/>
      <c r="I172" s="243"/>
      <c r="J172" s="243"/>
      <c r="K172" s="243"/>
      <c r="L172" s="243"/>
      <c r="M172" s="243"/>
      <c r="N172" s="243"/>
      <c r="O172" s="24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74" t="s">
        <v>2670</v>
      </c>
      <c r="C174" s="274"/>
      <c r="D174" s="274"/>
      <c r="E174" s="274"/>
      <c r="F174" s="274"/>
      <c r="G174" s="274"/>
      <c r="H174" s="20"/>
      <c r="I174" s="278" t="s">
        <v>2678</v>
      </c>
      <c r="J174" s="279"/>
      <c r="K174" s="279"/>
      <c r="L174" s="279"/>
      <c r="M174" s="279"/>
      <c r="O174" s="177" t="str">
        <f>HYPERLINK("#Integrante_5!A1","INICIO")</f>
        <v>INICIO</v>
      </c>
      <c r="Q174" s="19"/>
      <c r="R174" s="19"/>
      <c r="S174" s="19"/>
      <c r="T174" s="19"/>
      <c r="U174" s="19"/>
      <c r="V174" s="19"/>
      <c r="W174" s="19"/>
      <c r="X174" s="19"/>
      <c r="Y174" s="19"/>
      <c r="Z174" s="19"/>
      <c r="AA174" s="19"/>
      <c r="AB174" s="19"/>
    </row>
    <row r="175" spans="1:28" ht="23.25" x14ac:dyDescent="0.25">
      <c r="A175" s="9"/>
      <c r="B175" s="247" t="s">
        <v>17</v>
      </c>
      <c r="C175" s="248"/>
      <c r="D175" s="249"/>
      <c r="E175" s="278" t="s">
        <v>2620</v>
      </c>
      <c r="F175" s="279"/>
      <c r="G175" s="280"/>
      <c r="H175" s="5"/>
      <c r="I175" s="247" t="s">
        <v>17</v>
      </c>
      <c r="J175" s="248"/>
      <c r="K175" s="248"/>
      <c r="L175" s="249"/>
      <c r="M175" s="256" t="s">
        <v>2679</v>
      </c>
      <c r="O175" s="8"/>
      <c r="Q175" s="19"/>
      <c r="R175" s="19"/>
      <c r="S175" s="156"/>
      <c r="T175" s="19"/>
      <c r="U175" s="19"/>
      <c r="V175" s="19"/>
      <c r="W175" s="19"/>
      <c r="X175" s="19"/>
      <c r="Y175" s="19"/>
      <c r="Z175" s="19"/>
      <c r="AA175" s="19"/>
      <c r="AB175" s="19"/>
    </row>
    <row r="176" spans="1:28" ht="23.25" x14ac:dyDescent="0.25">
      <c r="A176" s="9"/>
      <c r="B176" s="275"/>
      <c r="C176" s="276"/>
      <c r="D176" s="277"/>
      <c r="E176" s="156" t="s">
        <v>2621</v>
      </c>
      <c r="F176" s="156" t="s">
        <v>2622</v>
      </c>
      <c r="G176" s="156" t="s">
        <v>2623</v>
      </c>
      <c r="H176" s="5"/>
      <c r="I176" s="275"/>
      <c r="J176" s="276"/>
      <c r="K176" s="276"/>
      <c r="L176" s="277"/>
      <c r="M176" s="257"/>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36" t="s">
        <v>2672</v>
      </c>
      <c r="J177" s="237"/>
      <c r="K177" s="237"/>
      <c r="L177" s="238"/>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8"/>
      <c r="G178" s="155" t="str">
        <f>IF(F178&gt;0,SUM(E178+F178),"")</f>
        <v/>
      </c>
      <c r="H178" s="5"/>
      <c r="I178" s="236" t="s">
        <v>1169</v>
      </c>
      <c r="J178" s="237"/>
      <c r="K178" s="238"/>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8"/>
      <c r="G179" s="155" t="str">
        <f>IF(F179&gt;0,SUM(E179+F179),"")</f>
        <v/>
      </c>
      <c r="H179" s="5"/>
      <c r="I179" s="236" t="s">
        <v>1170</v>
      </c>
      <c r="J179" s="237"/>
      <c r="K179" s="238"/>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8"/>
      <c r="G180" s="155" t="str">
        <f>IF(F180&gt;0,SUM(E180+F180),"")</f>
        <v/>
      </c>
      <c r="H180" s="5"/>
      <c r="I180" s="236" t="s">
        <v>1171</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6" t="s">
        <v>1172</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3"/>
      <c r="P186" s="77"/>
    </row>
    <row r="187" spans="1:28" ht="15" customHeight="1" x14ac:dyDescent="0.25">
      <c r="A187" s="239" t="s">
        <v>19</v>
      </c>
      <c r="B187" s="240"/>
      <c r="C187" s="240"/>
      <c r="D187" s="240"/>
      <c r="E187" s="240"/>
      <c r="F187" s="240"/>
      <c r="G187" s="240"/>
      <c r="H187" s="240"/>
      <c r="I187" s="240"/>
      <c r="J187" s="240"/>
      <c r="K187" s="240"/>
      <c r="L187" s="240"/>
      <c r="M187" s="240"/>
      <c r="N187" s="240"/>
      <c r="O187" s="241"/>
    </row>
    <row r="188" spans="1:28" ht="15.75" thickBot="1" x14ac:dyDescent="0.3">
      <c r="A188" s="242"/>
      <c r="B188" s="243"/>
      <c r="C188" s="243"/>
      <c r="D188" s="243"/>
      <c r="E188" s="243"/>
      <c r="F188" s="243"/>
      <c r="G188" s="243"/>
      <c r="H188" s="243"/>
      <c r="I188" s="243"/>
      <c r="J188" s="243"/>
      <c r="K188" s="243"/>
      <c r="L188" s="243"/>
      <c r="M188" s="243"/>
      <c r="N188" s="243"/>
      <c r="O188" s="24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61" t="s">
        <v>2641</v>
      </c>
      <c r="C190" s="26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3"/>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5" t="s">
        <v>2663</v>
      </c>
      <c r="C197" s="235"/>
      <c r="D197" s="235"/>
      <c r="E197" s="235"/>
      <c r="F197" s="235"/>
      <c r="G197" s="235"/>
      <c r="H197" s="235"/>
      <c r="I197" s="235"/>
      <c r="J197" s="235"/>
      <c r="K197" s="235"/>
      <c r="L197" s="235"/>
      <c r="M197" s="235"/>
      <c r="N197" s="235"/>
      <c r="O197" s="8"/>
    </row>
    <row r="198" spans="1:18" x14ac:dyDescent="0.25">
      <c r="A198" s="9"/>
      <c r="B198" s="258"/>
      <c r="C198" s="258"/>
      <c r="D198" s="258"/>
      <c r="E198" s="258"/>
      <c r="F198" s="258"/>
      <c r="G198" s="258"/>
      <c r="H198" s="258"/>
      <c r="I198" s="258"/>
      <c r="J198" s="258"/>
      <c r="K198" s="258"/>
      <c r="L198" s="258"/>
      <c r="M198" s="258"/>
      <c r="N198" s="258"/>
      <c r="O198" s="8"/>
    </row>
    <row r="199" spans="1:18" x14ac:dyDescent="0.25">
      <c r="A199" s="9"/>
      <c r="B199" s="259" t="s">
        <v>2653</v>
      </c>
      <c r="C199" s="260"/>
      <c r="D199" s="260"/>
      <c r="E199" s="260"/>
      <c r="F199" s="260"/>
      <c r="G199" s="260"/>
      <c r="H199" s="260"/>
      <c r="I199" s="260"/>
      <c r="J199" s="260"/>
      <c r="K199" s="260"/>
      <c r="L199" s="260"/>
      <c r="M199" s="260"/>
      <c r="N199" s="26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11" t="s">
        <v>2658</v>
      </c>
      <c r="D2" s="212"/>
      <c r="E2" s="212"/>
      <c r="F2" s="212"/>
      <c r="G2" s="212"/>
      <c r="H2" s="212"/>
      <c r="I2" s="212"/>
      <c r="J2" s="212"/>
      <c r="K2" s="212"/>
      <c r="L2" s="222" t="s">
        <v>2645</v>
      </c>
      <c r="M2" s="222"/>
      <c r="N2" s="228" t="s">
        <v>2646</v>
      </c>
      <c r="O2" s="229"/>
    </row>
    <row r="3" spans="1:20" ht="33" customHeight="1" x14ac:dyDescent="0.25">
      <c r="A3" s="9"/>
      <c r="B3" s="8"/>
      <c r="C3" s="213"/>
      <c r="D3" s="214"/>
      <c r="E3" s="214"/>
      <c r="F3" s="214"/>
      <c r="G3" s="214"/>
      <c r="H3" s="214"/>
      <c r="I3" s="214"/>
      <c r="J3" s="214"/>
      <c r="K3" s="214"/>
      <c r="L3" s="230" t="s">
        <v>1</v>
      </c>
      <c r="M3" s="230"/>
      <c r="N3" s="230" t="s">
        <v>2647</v>
      </c>
      <c r="O3" s="232"/>
    </row>
    <row r="4" spans="1:20" ht="24.75" customHeight="1" thickBot="1" x14ac:dyDescent="0.3">
      <c r="A4" s="10"/>
      <c r="B4" s="12"/>
      <c r="C4" s="215"/>
      <c r="D4" s="216"/>
      <c r="E4" s="216"/>
      <c r="F4" s="216"/>
      <c r="G4" s="216"/>
      <c r="H4" s="216"/>
      <c r="I4" s="216"/>
      <c r="J4" s="216"/>
      <c r="K4" s="216"/>
      <c r="L4" s="233" t="s">
        <v>0</v>
      </c>
      <c r="M4" s="233"/>
      <c r="N4" s="233"/>
      <c r="O4" s="234"/>
      <c r="P4" s="163">
        <f ca="1">NOW()</f>
        <v>44193.757135069442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24" t="str">
        <f>HYPERLINK("#Integrante_6!A109","CAPACIDAD RESIDUAL")</f>
        <v>CAPACIDAD RESIDUAL</v>
      </c>
      <c r="F8" s="225"/>
      <c r="G8" s="22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24" t="str">
        <f>HYPERLINK("#Integrante_6!A162","TALENTO HUMANO")</f>
        <v>TALENTO HUMANO</v>
      </c>
      <c r="F9" s="225"/>
      <c r="G9" s="22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24" t="str">
        <f>HYPERLINK("#Integrante_6!F162","INFRAESTRUCTURA")</f>
        <v>INFRAESTRUCTURA</v>
      </c>
      <c r="F10" s="225"/>
      <c r="G10" s="22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17" t="s">
        <v>8</v>
      </c>
      <c r="M15" s="217"/>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2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27"/>
      <c r="I20" s="141"/>
      <c r="J20" s="142"/>
      <c r="K20" s="195"/>
      <c r="L20" s="144"/>
      <c r="M20" s="144"/>
      <c r="N20" s="127">
        <f>+(M20-L20)/30</f>
        <v>0</v>
      </c>
      <c r="O20" s="130"/>
      <c r="U20" s="126"/>
      <c r="V20" s="106">
        <f ca="1">NOW()</f>
        <v>44193.757135069442</v>
      </c>
      <c r="W20" s="106">
        <f ca="1">NOW()</f>
        <v>44193.757135069442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0" t="s">
        <v>2</v>
      </c>
      <c r="C37" s="220"/>
      <c r="D37" s="220"/>
      <c r="E37" s="220"/>
      <c r="F37" s="220"/>
      <c r="G37" s="5"/>
      <c r="H37" s="121"/>
      <c r="I37" s="122"/>
      <c r="J37" s="122"/>
      <c r="K37" s="122"/>
      <c r="L37" s="122"/>
      <c r="M37" s="122"/>
      <c r="N37" s="122"/>
      <c r="O37" s="123"/>
    </row>
    <row r="38" spans="1:16" ht="21" customHeight="1" x14ac:dyDescent="0.25">
      <c r="A38" s="9"/>
      <c r="B38" s="221" t="e">
        <f>VLOOKUP(B20,EAS!A2:B1439,2,0)</f>
        <v>#N/A</v>
      </c>
      <c r="C38" s="221"/>
      <c r="D38" s="221"/>
      <c r="E38" s="221"/>
      <c r="F38" s="221"/>
      <c r="G38" s="5"/>
      <c r="H38" s="124"/>
      <c r="I38" s="231" t="s">
        <v>7</v>
      </c>
      <c r="J38" s="231"/>
      <c r="K38" s="231"/>
      <c r="L38" s="231"/>
      <c r="M38" s="231"/>
      <c r="N38" s="231"/>
      <c r="O38" s="125"/>
    </row>
    <row r="39" spans="1:16" ht="42.95" customHeight="1" thickBot="1" x14ac:dyDescent="0.3">
      <c r="A39" s="10"/>
      <c r="B39" s="11"/>
      <c r="C39" s="11"/>
      <c r="D39" s="11"/>
      <c r="E39" s="11"/>
      <c r="F39" s="11"/>
      <c r="G39" s="11"/>
      <c r="H39" s="10"/>
      <c r="I39" s="281"/>
      <c r="J39" s="281"/>
      <c r="K39" s="281"/>
      <c r="L39" s="281"/>
      <c r="M39" s="281"/>
      <c r="N39" s="281"/>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3"/>
      <c r="P41" s="77"/>
    </row>
    <row r="42" spans="1:16" ht="8.25" customHeight="1" thickBot="1" x14ac:dyDescent="0.3"/>
    <row r="43" spans="1:16" s="19" customFormat="1" ht="31.5" customHeight="1" thickBot="1" x14ac:dyDescent="0.3">
      <c r="A43" s="283" t="s">
        <v>4</v>
      </c>
      <c r="B43" s="284"/>
      <c r="C43" s="284"/>
      <c r="D43" s="284"/>
      <c r="E43" s="284"/>
      <c r="F43" s="284"/>
      <c r="G43" s="284"/>
      <c r="H43" s="284"/>
      <c r="I43" s="284"/>
      <c r="J43" s="284"/>
      <c r="K43" s="284"/>
      <c r="L43" s="284"/>
      <c r="M43" s="284"/>
      <c r="N43" s="284"/>
      <c r="O43" s="285"/>
      <c r="P43" s="77"/>
    </row>
    <row r="44" spans="1:16" ht="15" customHeight="1" x14ac:dyDescent="0.25">
      <c r="A44" s="286" t="s">
        <v>2659</v>
      </c>
      <c r="B44" s="287"/>
      <c r="C44" s="287"/>
      <c r="D44" s="287"/>
      <c r="E44" s="287"/>
      <c r="F44" s="287"/>
      <c r="G44" s="287"/>
      <c r="H44" s="287"/>
      <c r="I44" s="287"/>
      <c r="J44" s="287"/>
      <c r="K44" s="287"/>
      <c r="L44" s="287"/>
      <c r="M44" s="287"/>
      <c r="N44" s="287"/>
      <c r="O44" s="288"/>
    </row>
    <row r="45" spans="1:16" x14ac:dyDescent="0.25">
      <c r="A45" s="289"/>
      <c r="B45" s="290"/>
      <c r="C45" s="290"/>
      <c r="D45" s="290"/>
      <c r="E45" s="290"/>
      <c r="F45" s="290"/>
      <c r="G45" s="290"/>
      <c r="H45" s="290"/>
      <c r="I45" s="290"/>
      <c r="J45" s="290"/>
      <c r="K45" s="290"/>
      <c r="L45" s="290"/>
      <c r="M45" s="290"/>
      <c r="N45" s="290"/>
      <c r="O45" s="291"/>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83" t="s">
        <v>2638</v>
      </c>
      <c r="B109" s="284"/>
      <c r="C109" s="284"/>
      <c r="D109" s="284"/>
      <c r="E109" s="284"/>
      <c r="F109" s="284"/>
      <c r="G109" s="284"/>
      <c r="H109" s="284"/>
      <c r="I109" s="284"/>
      <c r="J109" s="284"/>
      <c r="K109" s="284"/>
      <c r="L109" s="284"/>
      <c r="M109" s="284"/>
      <c r="N109" s="284"/>
      <c r="O109" s="285"/>
      <c r="P109" s="77"/>
    </row>
    <row r="110" spans="1:16" ht="15" customHeight="1" x14ac:dyDescent="0.25">
      <c r="A110" s="286" t="s">
        <v>2660</v>
      </c>
      <c r="B110" s="287"/>
      <c r="C110" s="287"/>
      <c r="D110" s="287"/>
      <c r="E110" s="287"/>
      <c r="F110" s="287"/>
      <c r="G110" s="287"/>
      <c r="H110" s="287"/>
      <c r="I110" s="287"/>
      <c r="J110" s="287"/>
      <c r="K110" s="287"/>
      <c r="L110" s="287"/>
      <c r="M110" s="287"/>
      <c r="N110" s="287"/>
      <c r="O110" s="288"/>
    </row>
    <row r="111" spans="1:16" x14ac:dyDescent="0.25">
      <c r="A111" s="289"/>
      <c r="B111" s="290"/>
      <c r="C111" s="290"/>
      <c r="D111" s="290"/>
      <c r="E111" s="290"/>
      <c r="F111" s="290"/>
      <c r="G111" s="290"/>
      <c r="H111" s="290"/>
      <c r="I111" s="290"/>
      <c r="J111" s="290"/>
      <c r="K111" s="290"/>
      <c r="L111" s="290"/>
      <c r="M111" s="290"/>
      <c r="N111" s="290"/>
      <c r="O111" s="291"/>
    </row>
    <row r="112" spans="1:16" s="1" customFormat="1" ht="26.25" customHeight="1" x14ac:dyDescent="0.25">
      <c r="I112" s="262" t="s">
        <v>9</v>
      </c>
      <c r="J112" s="26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18" t="s">
        <v>13</v>
      </c>
      <c r="B162" s="219"/>
      <c r="C162" s="219"/>
      <c r="D162" s="219"/>
      <c r="E162" s="223"/>
      <c r="F162" s="219" t="s">
        <v>15</v>
      </c>
      <c r="G162" s="219"/>
      <c r="H162" s="219"/>
      <c r="I162" s="218" t="s">
        <v>16</v>
      </c>
      <c r="J162" s="219"/>
      <c r="K162" s="219"/>
      <c r="L162" s="219"/>
      <c r="M162" s="219"/>
      <c r="N162" s="219"/>
      <c r="O162" s="223"/>
      <c r="P162" s="77"/>
    </row>
    <row r="163" spans="1:28" ht="51.75" customHeight="1" x14ac:dyDescent="0.25">
      <c r="A163" s="264" t="s">
        <v>2664</v>
      </c>
      <c r="B163" s="265"/>
      <c r="C163" s="265"/>
      <c r="D163" s="265"/>
      <c r="E163" s="266"/>
      <c r="F163" s="267" t="s">
        <v>2665</v>
      </c>
      <c r="G163" s="267"/>
      <c r="H163" s="267"/>
      <c r="I163" s="264" t="s">
        <v>2635</v>
      </c>
      <c r="J163" s="265"/>
      <c r="K163" s="265"/>
      <c r="L163" s="265"/>
      <c r="M163" s="265"/>
      <c r="N163" s="265"/>
      <c r="O163" s="26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0" t="s">
        <v>2618</v>
      </c>
      <c r="C165" s="220"/>
      <c r="D165" s="220"/>
      <c r="E165" s="8"/>
      <c r="F165" s="5"/>
      <c r="G165" s="268" t="s">
        <v>2618</v>
      </c>
      <c r="H165" s="268"/>
      <c r="I165" s="269" t="s">
        <v>1164</v>
      </c>
      <c r="J165" s="270"/>
      <c r="K165" s="270"/>
      <c r="L165" s="270"/>
      <c r="M165" s="27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71" t="s">
        <v>2648</v>
      </c>
      <c r="J167" s="272"/>
      <c r="K167" s="272"/>
      <c r="L167" s="272"/>
      <c r="M167" s="272"/>
      <c r="N167" s="272"/>
      <c r="O167" s="273"/>
      <c r="U167" s="51"/>
    </row>
    <row r="168" spans="1:28" x14ac:dyDescent="0.25">
      <c r="A168" s="9"/>
      <c r="B168" s="282" t="s">
        <v>2662</v>
      </c>
      <c r="C168" s="282"/>
      <c r="D168" s="282"/>
      <c r="E168" s="8"/>
      <c r="F168" s="5"/>
      <c r="H168" s="82" t="s">
        <v>2661</v>
      </c>
      <c r="I168" s="271"/>
      <c r="J168" s="272"/>
      <c r="K168" s="272"/>
      <c r="L168" s="272"/>
      <c r="M168" s="272"/>
      <c r="N168" s="272"/>
      <c r="O168" s="27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3"/>
      <c r="P172" s="77"/>
    </row>
    <row r="173" spans="1:28" ht="15" customHeight="1" x14ac:dyDescent="0.25">
      <c r="A173" s="239" t="s">
        <v>2676</v>
      </c>
      <c r="B173" s="240"/>
      <c r="C173" s="240"/>
      <c r="D173" s="240"/>
      <c r="E173" s="240"/>
      <c r="F173" s="240"/>
      <c r="G173" s="240"/>
      <c r="H173" s="240"/>
      <c r="I173" s="240"/>
      <c r="J173" s="240"/>
      <c r="K173" s="240"/>
      <c r="L173" s="240"/>
      <c r="M173" s="240"/>
      <c r="N173" s="240"/>
      <c r="O173" s="241"/>
    </row>
    <row r="174" spans="1:28" ht="24" thickBot="1" x14ac:dyDescent="0.3">
      <c r="A174" s="242"/>
      <c r="B174" s="243"/>
      <c r="C174" s="243"/>
      <c r="D174" s="243"/>
      <c r="E174" s="243"/>
      <c r="F174" s="243"/>
      <c r="G174" s="243"/>
      <c r="H174" s="243"/>
      <c r="I174" s="243"/>
      <c r="J174" s="243"/>
      <c r="K174" s="243"/>
      <c r="L174" s="243"/>
      <c r="M174" s="243"/>
      <c r="N174" s="243"/>
      <c r="O174" s="24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74" t="s">
        <v>2670</v>
      </c>
      <c r="C176" s="274"/>
      <c r="D176" s="274"/>
      <c r="E176" s="274"/>
      <c r="F176" s="274"/>
      <c r="G176" s="274"/>
      <c r="H176" s="20"/>
      <c r="I176" s="278" t="s">
        <v>2674</v>
      </c>
      <c r="J176" s="279"/>
      <c r="K176" s="279"/>
      <c r="L176" s="279"/>
      <c r="M176" s="279"/>
      <c r="O176" s="177" t="str">
        <f>HYPERLINK("#Integrante_6!A1","INICIO")</f>
        <v>INICIO</v>
      </c>
      <c r="Q176" s="19"/>
      <c r="R176" s="19"/>
      <c r="S176" s="19"/>
      <c r="T176" s="19"/>
      <c r="U176" s="19"/>
      <c r="V176" s="19"/>
      <c r="W176" s="19"/>
      <c r="X176" s="19"/>
      <c r="Y176" s="19"/>
      <c r="Z176" s="19"/>
      <c r="AA176" s="19"/>
      <c r="AB176" s="19"/>
    </row>
    <row r="177" spans="1:28" ht="23.25" x14ac:dyDescent="0.25">
      <c r="A177" s="9"/>
      <c r="B177" s="247" t="s">
        <v>17</v>
      </c>
      <c r="C177" s="248"/>
      <c r="D177" s="249"/>
      <c r="E177" s="278" t="s">
        <v>2620</v>
      </c>
      <c r="F177" s="279"/>
      <c r="G177" s="280"/>
      <c r="H177" s="5"/>
      <c r="I177" s="247" t="s">
        <v>17</v>
      </c>
      <c r="J177" s="248"/>
      <c r="K177" s="248"/>
      <c r="L177" s="249"/>
      <c r="M177" s="256" t="s">
        <v>2679</v>
      </c>
      <c r="O177" s="8"/>
      <c r="Q177" s="19"/>
      <c r="R177" s="19"/>
      <c r="S177" s="156"/>
      <c r="T177" s="19"/>
      <c r="U177" s="19"/>
      <c r="V177" s="19"/>
      <c r="W177" s="19"/>
      <c r="X177" s="19"/>
      <c r="Y177" s="19"/>
      <c r="Z177" s="19"/>
      <c r="AA177" s="19"/>
      <c r="AB177" s="19"/>
    </row>
    <row r="178" spans="1:28" ht="23.25" x14ac:dyDescent="0.25">
      <c r="A178" s="9"/>
      <c r="B178" s="275"/>
      <c r="C178" s="276"/>
      <c r="D178" s="277"/>
      <c r="E178" s="156" t="s">
        <v>2621</v>
      </c>
      <c r="F178" s="156" t="s">
        <v>2622</v>
      </c>
      <c r="G178" s="156" t="s">
        <v>2623</v>
      </c>
      <c r="H178" s="5"/>
      <c r="I178" s="275"/>
      <c r="J178" s="276"/>
      <c r="K178" s="276"/>
      <c r="L178" s="277"/>
      <c r="M178" s="257"/>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36" t="s">
        <v>2672</v>
      </c>
      <c r="J179" s="237"/>
      <c r="K179" s="237"/>
      <c r="L179" s="238"/>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8"/>
      <c r="G180" s="155" t="str">
        <f>IF(F180&gt;0,SUM(E180+F180),"")</f>
        <v/>
      </c>
      <c r="H180" s="5"/>
      <c r="I180" s="236" t="s">
        <v>1169</v>
      </c>
      <c r="J180" s="237"/>
      <c r="K180" s="238"/>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8"/>
      <c r="G181" s="155" t="str">
        <f>IF(F181&gt;0,SUM(E181+F181),"")</f>
        <v/>
      </c>
      <c r="H181" s="5"/>
      <c r="I181" s="236" t="s">
        <v>1170</v>
      </c>
      <c r="J181" s="237"/>
      <c r="K181" s="238"/>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8"/>
      <c r="G182" s="155" t="str">
        <f>IF(F182&gt;0,SUM(E182+F182),"")</f>
        <v/>
      </c>
      <c r="H182" s="5"/>
      <c r="I182" s="236" t="s">
        <v>1171</v>
      </c>
      <c r="J182" s="237"/>
      <c r="K182" s="238"/>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6" t="s">
        <v>1172</v>
      </c>
      <c r="J183" s="237"/>
      <c r="K183" s="238"/>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3"/>
      <c r="P188" s="77"/>
    </row>
    <row r="189" spans="1:28" ht="15" customHeight="1" x14ac:dyDescent="0.25">
      <c r="A189" s="239" t="s">
        <v>19</v>
      </c>
      <c r="B189" s="240"/>
      <c r="C189" s="240"/>
      <c r="D189" s="240"/>
      <c r="E189" s="240"/>
      <c r="F189" s="240"/>
      <c r="G189" s="240"/>
      <c r="H189" s="240"/>
      <c r="I189" s="240"/>
      <c r="J189" s="240"/>
      <c r="K189" s="240"/>
      <c r="L189" s="240"/>
      <c r="M189" s="240"/>
      <c r="N189" s="240"/>
      <c r="O189" s="241"/>
    </row>
    <row r="190" spans="1:28" ht="15.75" thickBot="1" x14ac:dyDescent="0.3">
      <c r="A190" s="242"/>
      <c r="B190" s="243"/>
      <c r="C190" s="243"/>
      <c r="D190" s="243"/>
      <c r="E190" s="243"/>
      <c r="F190" s="243"/>
      <c r="G190" s="243"/>
      <c r="H190" s="243"/>
      <c r="I190" s="243"/>
      <c r="J190" s="243"/>
      <c r="K190" s="243"/>
      <c r="L190" s="243"/>
      <c r="M190" s="243"/>
      <c r="N190" s="243"/>
      <c r="O190" s="24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61" t="s">
        <v>2641</v>
      </c>
      <c r="C192" s="26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3"/>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5" t="s">
        <v>2663</v>
      </c>
      <c r="C199" s="235"/>
      <c r="D199" s="235"/>
      <c r="E199" s="235"/>
      <c r="F199" s="235"/>
      <c r="G199" s="235"/>
      <c r="H199" s="235"/>
      <c r="I199" s="235"/>
      <c r="J199" s="235"/>
      <c r="K199" s="235"/>
      <c r="L199" s="235"/>
      <c r="M199" s="235"/>
      <c r="N199" s="235"/>
      <c r="O199" s="8"/>
    </row>
    <row r="200" spans="1:18" x14ac:dyDescent="0.25">
      <c r="A200" s="9"/>
      <c r="B200" s="258"/>
      <c r="C200" s="258"/>
      <c r="D200" s="258"/>
      <c r="E200" s="258"/>
      <c r="F200" s="258"/>
      <c r="G200" s="258"/>
      <c r="H200" s="258"/>
      <c r="I200" s="258"/>
      <c r="J200" s="258"/>
      <c r="K200" s="258"/>
      <c r="L200" s="258"/>
      <c r="M200" s="258"/>
      <c r="N200" s="258"/>
      <c r="O200" s="8"/>
    </row>
    <row r="201" spans="1:18" x14ac:dyDescent="0.25">
      <c r="A201" s="9"/>
      <c r="B201" s="259" t="s">
        <v>2653</v>
      </c>
      <c r="C201" s="260"/>
      <c r="D201" s="260"/>
      <c r="E201" s="260"/>
      <c r="F201" s="260"/>
      <c r="G201" s="260"/>
      <c r="H201" s="260"/>
      <c r="I201" s="260"/>
      <c r="J201" s="260"/>
      <c r="K201" s="260"/>
      <c r="L201" s="260"/>
      <c r="M201" s="260"/>
      <c r="N201" s="26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FHJ-7</cp:lastModifiedBy>
  <cp:lastPrinted>2020-12-11T17:12:38Z</cp:lastPrinted>
  <dcterms:created xsi:type="dcterms:W3CDTF">2020-10-14T21:57:42Z</dcterms:created>
  <dcterms:modified xsi:type="dcterms:W3CDTF">2020-12-28T23:10:23Z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