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HP#\Desktop\BANCO DE OFERENTE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<sst xmlns="http://schemas.openxmlformats.org/spreadsheetml/2006/main" count="3142" uniqueCount="2701">
  <si>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</si>
  <si>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</si>
  <si>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</si>
  <si>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</si>
  <si>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</si>
  <si>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</si>
  <si>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</si>
  <si>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</si>
  <si>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</si>
  <si>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</si>
  <si>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</si>
  <si>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</si>
  <si>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</si>
  <si>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</si>
  <si>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</si>
  <si>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</si>
  <si>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</si>
  <si>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</si>
  <si>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</si>
  <si>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</si>
  <si>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</si>
  <si>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</si>
  <si>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</si>
  <si>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</si>
  <si>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</si>
  <si>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</si>
  <si>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</si>
  <si>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</si>
  <si>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</si>
  <si>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</si>
  <si>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</si>
  <si>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</si>
  <si>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</si>
  <si>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</si>
  <si>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</si>
  <si>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</si>
  <si>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</si>
  <si>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</si>
  <si>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</si>
  <si>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</si>
  <si>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</si>
  <si>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</si>
  <si>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</si>
  <si>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</si>
  <si>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</si>
  <si>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</si>
  <si>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</si>
  <si>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</si>
  <si>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</si>
  <si>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</si>
  <si>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</si>
  <si>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</si>
  <si>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</si>
  <si>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</si>
  <si>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</si>
  <si>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</si>
  <si>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</si>
  <si>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</si>
  <si>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</si>
  <si>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</si>
  <si>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</si>
  <si>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</si>
  <si>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</si>
  <si>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</si>
  <si>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</si>
  <si>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</si>
  <si>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</si>
  <si>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</si>
  <si>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</si>
  <si>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</si>
  <si>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</si>
  <si>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</si>
  <si>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</si>
  <si>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</si>
  <si>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</si>
  <si>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</si>
  <si>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</si>
  <si>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</si>
  <si>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</si>
  <si>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</si>
  <si>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</si>
  <si>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</si>
  <si>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</si>
  <si>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</si>
  <si>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</si>
  <si>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</si>
  <si>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</si>
  <si>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</si>
  <si>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</si>
  <si>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</si>
  <si>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</si>
  <si>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</si>
  <si>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</si>
  <si>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</si>
  <si>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</si>
  <si>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</si>
  <si>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</si>
  <si>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</si>
  <si>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</si>
  <si>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</si>
  <si>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</si>
  <si>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</si>
  <si>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</si>
  <si>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</si>
  <si>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</si>
  <si>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</si>
  <si>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</si>
  <si>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</si>
  <si>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</si>
  <si>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</si>
  <si>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</si>
  <si>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</si>
  <si>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</si>
  <si>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</si>
  <si>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</si>
  <si>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</si>
  <si>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</si>
  <si>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</si>
  <si>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</si>
  <si>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</si>
  <si>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</si>
  <si>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</si>
  <si>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</si>
  <si>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</si>
  <si>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</si>
  <si>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</si>
  <si>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</si>
  <si>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</si>
  <si>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</si>
  <si>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</si>
  <si>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</si>
  <si>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</si>
  <si>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</si>
  <si>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</si>
  <si>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</si>
  <si>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</si>
  <si>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</si>
  <si>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</si>
  <si>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</si>
  <si>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</si>
  <si>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</si>
  <si>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</si>
  <si>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</si>
  <si>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</si>
  <si>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</si>
  <si>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</si>
  <si>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</si>
  <si>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</si>
  <si>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</si>
  <si>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</si>
  <si>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</si>
  <si>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</si>
  <si>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</si>
  <si>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</si>
  <si>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</si>
  <si>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</si>
  <si>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</si>
  <si>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</si>
  <si>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</si>
  <si>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</si>
  <si>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</si>
  <si>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</si>
  <si>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</si>
  <si>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</si>
  <si>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</si>
  <si>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</si>
  <si>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</si>
  <si>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</si>
  <si>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</si>
  <si>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</si>
  <si>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</si>
  <si>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</si>
  <si>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</si>
  <si>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</si>
  <si>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</si>
  <si>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</si>
  <si>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</si>
  <si>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</si>
  <si>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</si>
  <si>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</si>
  <si>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</si>
  <si>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</si>
  <si>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</si>
  <si>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</si>
  <si>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</si>
  <si>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</si>
  <si>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</si>
  <si>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</si>
  <si>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</si>
  <si>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</si>
  <si>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</si>
  <si>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</si>
  <si>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</si>
  <si>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</si>
  <si>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</si>
  <si>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</si>
  <si>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</si>
  <si>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</si>
  <si>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</si>
  <si>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</si>
  <si>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</si>
  <si>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</si>
  <si>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</si>
  <si>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</si>
  <si>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</si>
  <si>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</si>
  <si>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</si>
  <si>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</si>
  <si>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</si>
  <si>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</si>
  <si>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</si>
  <si>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</si>
  <si>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</si>
  <si>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</si>
  <si>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</si>
  <si>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</si>
  <si>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</si>
  <si>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</si>
  <si>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</si>
  <si>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</si>
  <si>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</si>
  <si>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</si>
  <si>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</si>
  <si>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</si>
  <si>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</si>
  <si>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</si>
  <si>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</si>
  <si>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</si>
  <si>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</si>
  <si>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</si>
  <si>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</si>
  <si>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</si>
  <si>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</si>
  <si>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</si>
  <si>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</si>
  <si>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</si>
  <si>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</si>
  <si>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</si>
  <si>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</si>
  <si>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</si>
  <si>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</si>
  <si>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</si>
  <si>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</si>
  <si>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</si>
  <si>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</si>
  <si>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</si>
  <si>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</si>
  <si>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</si>
  <si>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</si>
  <si>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</si>
  <si>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</si>
  <si>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</si>
  <si>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</si>
  <si>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</si>
  <si>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</si>
  <si>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</si>
  <si>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</si>
  <si>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</si>
  <si>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</si>
  <si>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</si>
  <si>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</si>
  <si>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</si>
  <si>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</si>
  <si>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</si>
  <si>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</si>
  <si>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</si>
  <si>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</si>
  <si>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</si>
  <si>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</si>
  <si>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</si>
  <si>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</si>
  <si>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</si>
  <si>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</si>
  <si>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</si>
  <si>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</si>
  <si>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</si>
  <si>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</si>
  <si>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</si>
  <si>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</si>
  <si>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</si>
  <si>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</si>
  <si>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</si>
  <si>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</si>
  <si>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</si>
  <si>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</si>
  <si>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</si>
  <si>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</si>
  <si>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</si>
  <si>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</si>
  <si>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</si>
  <si>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</si>
  <si>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</si>
  <si>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</si>
  <si>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</si>
  <si>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</si>
  <si>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</si>
  <si>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</si>
  <si>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</si>
  <si>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</si>
  <si>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</si>
  <si>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</si>
  <si>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</si>
  <si>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</si>
  <si>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</si>
  <si>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</si>
  <si>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</si>
  <si>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</si>
  <si>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</si>
  <si>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</si>
  <si>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</si>
  <si>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</si>
  <si>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</si>
  <si>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</si>
  <si>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</si>
  <si>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</si>
  <si>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</si>
  <si>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</si>
  <si>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</si>
  <si>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</si>
  <si>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</si>
  <si>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</si>
  <si>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</si>
  <si>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</si>
  <si>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</si>
  <si>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</si>
  <si>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</si>
  <si>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</si>
  <si>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</si>
  <si>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</si>
  <si>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</si>
  <si>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</si>
  <si>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</si>
  <si>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</si>
  <si>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</si>
  <si>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</si>
  <si>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</si>
  <si>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</si>
  <si>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</si>
  <si>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</si>
  <si>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</si>
  <si>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</si>
  <si>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</si>
  <si>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</si>
  <si>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</si>
  <si>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</si>
  <si>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</si>
  <si>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</si>
  <si>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</si>
  <si>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</si>
  <si>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</si>
  <si>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</si>
  <si>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</si>
  <si>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</si>
  <si>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</si>
  <si>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</si>
  <si>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</si>
  <si>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</si>
  <si>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</si>
  <si>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</si>
  <si>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</si>
  <si>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</si>
  <si>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</si>
  <si>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</si>
  <si>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</si>
  <si>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</si>
  <si>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</si>
  <si>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</si>
  <si>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</si>
  <si>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</si>
  <si>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</si>
  <si>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</si>
  <si>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</si>
  <si>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</si>
  <si>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</si>
  <si>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</si>
  <si>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</si>
  <si>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</si>
  <si>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</si>
  <si>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</si>
  <si>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</si>
  <si>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</si>
  <si>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</si>
  <si>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</si>
  <si>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</si>
  <si>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</si>
  <si>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</si>
  <si>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</si>
  <si>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</si>
  <si>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</si>
  <si>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</si>
  <si>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</si>
  <si>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</si>
  <si>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</si>
  <si>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</si>
  <si>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</si>
  <si>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</si>
  <si>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</si>
  <si>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</si>
  <si>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</si>
  <si>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</si>
  <si>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</si>
  <si>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</si>
  <si>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</si>
  <si>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</si>
  <si>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</si>
  <si>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</si>
  <si>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</si>
  <si>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</si>
  <si>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</si>
  <si>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</si>
  <si>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</si>
  <si>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</si>
  <si>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</si>
  <si>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</si>
  <si>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</si>
  <si>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</si>
  <si>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</si>
  <si>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</si>
  <si>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</si>
  <si>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</si>
  <si>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</si>
  <si>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</si>
  <si>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</si>
  <si>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</si>
  <si>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</si>
  <si>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</si>
  <si>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</si>
  <si>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</si>
  <si>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</si>
  <si>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</si>
  <si>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</si>
  <si>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</si>
  <si>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</si>
  <si>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</si>
  <si>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</si>
  <si>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</si>
  <si>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</si>
  <si>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</si>
  <si>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</si>
  <si>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</si>
  <si>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</si>
  <si>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</si>
  <si>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</si>
  <si>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</si>
  <si>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</si>
  <si>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</si>
  <si>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</si>
  <si>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</si>
  <si>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</si>
  <si>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</si>
  <si>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</si>
  <si>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</si>
  <si>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</si>
  <si>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</si>
  <si>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</si>
  <si>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</si>
  <si>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</si>
  <si>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</si>
  <si>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</si>
  <si>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</si>
  <si>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</si>
  <si>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</si>
  <si>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</si>
  <si>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</si>
  <si>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</si>
  <si>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</si>
  <si>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</si>
  <si>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</si>
  <si>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</si>
  <si>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</si>
  <si>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</si>
  <si>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</si>
  <si>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</si>
  <si>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</si>
  <si>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</si>
  <si>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</si>
  <si>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</si>
  <si>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</si>
  <si>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</si>
  <si>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</si>
  <si>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</si>
  <si>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</si>
  <si>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</si>
  <si>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</si>
  <si>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</si>
  <si>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</si>
  <si>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</si>
  <si>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</si>
  <si>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</si>
  <si>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</si>
  <si>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</si>
  <si>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</si>
  <si>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</si>
  <si>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</si>
  <si>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</si>
  <si>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</si>
  <si>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</si>
  <si>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</si>
  <si>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</si>
  <si>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</si>
  <si>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</si>
  <si>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</si>
  <si>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</si>
  <si>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</si>
  <si>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</si>
  <si>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</si>
  <si>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</si>
  <si>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</si>
  <si>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</si>
  <si>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</si>
  <si>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</si>
  <si>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</si>
  <si>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</si>
  <si>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</si>
  <si>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</si>
  <si>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</si>
  <si>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</si>
  <si>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</si>
  <si>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</si>
  <si>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</si>
  <si>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</si>
  <si>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</si>
  <si>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</si>
  <si>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</si>
  <si>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</si>
  <si>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</si>
  <si>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</si>
  <si>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</si>
  <si>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</si>
  <si>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</si>
  <si>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</si>
  <si>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</si>
  <si>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</si>
  <si>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</si>
  <si>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</si>
  <si>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</si>
  <si>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</si>
  <si>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</si>
  <si>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</si>
  <si>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</si>
  <si>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</si>
  <si>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</si>
  <si>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</si>
  <si>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</si>
  <si>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</si>
  <si>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</si>
  <si>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</si>
  <si>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</si>
  <si>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</si>
  <si>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</si>
  <si>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</si>
  <si>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</si>
  <si>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</si>
  <si>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</si>
  <si>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</si>
  <si>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</si>
  <si>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</si>
  <si>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</si>
  <si>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</si>
  <si>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</si>
  <si>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</si>
  <si>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</si>
  <si>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</si>
  <si>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</si>
  <si>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</si>
  <si>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</si>
  <si>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</si>
  <si>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</si>
  <si>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</si>
  <si>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</si>
  <si>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</si>
  <si>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</si>
  <si>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</si>
  <si>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</si>
  <si>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</si>
  <si>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</si>
  <si>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</si>
  <si>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</si>
  <si>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</si>
  <si>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</si>
  <si>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</si>
  <si>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</si>
  <si>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</si>
  <si>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</si>
  <si>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</si>
  <si>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</si>
  <si>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</si>
  <si>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</si>
  <si>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</si>
  <si>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</si>
  <si>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</si>
  <si>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</si>
  <si>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</si>
  <si>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</si>
  <si>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</si>
  <si>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</si>
  <si>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</si>
  <si>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</si>
  <si>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</si>
  <si>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</si>
  <si>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</si>
  <si>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</si>
  <si>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</si>
  <si>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</si>
  <si>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</si>
  <si>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</si>
  <si>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</si>
  <si>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</si>
  <si>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</si>
  <si>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</si>
  <si>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</si>
  <si>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</si>
  <si>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</si>
  <si>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</si>
  <si>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</si>
  <si>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</si>
  <si>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</si>
  <si>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</si>
  <si>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</si>
  <si>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</si>
  <si>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</si>
  <si>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</si>
  <si>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</si>
  <si>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</si>
  <si>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</si>
  <si>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</si>
  <si>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</si>
  <si>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</si>
  <si>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</si>
  <si>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</si>
  <si>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</si>
  <si>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</si>
  <si>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</si>
  <si>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</si>
  <si>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</si>
  <si>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</si>
  <si>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</si>
  <si>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</si>
  <si>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</si>
  <si>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</si>
  <si>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</si>
  <si>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</si>
  <si>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</si>
  <si>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</si>
  <si>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</si>
  <si>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</si>
  <si>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</si>
  <si>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</si>
  <si>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</si>
  <si>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</si>
  <si>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</si>
  <si>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</si>
  <si>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</si>
  <si>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</si>
  <si>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</si>
  <si>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</si>
  <si>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</si>
  <si>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</si>
  <si>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</si>
  <si>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</si>
  <si>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</si>
  <si>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</si>
  <si>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</si>
  <si>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</si>
  <si>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</si>
  <si>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</si>
  <si>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</si>
  <si>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</si>
  <si>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</si>
  <si>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</si>
  <si>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</si>
  <si>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</si>
  <si>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</si>
  <si>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</si>
  <si>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</si>
  <si>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</si>
  <si>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</si>
  <si>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</si>
  <si>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</si>
  <si>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</si>
  <si>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</si>
  <si>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</si>
  <si>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</si>
  <si>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</si>
  <si>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</si>
  <si>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</si>
  <si>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</si>
  <si>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</si>
  <si>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</si>
  <si>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</si>
  <si>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</si>
  <si>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</si>
  <si>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</si>
  <si>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</si>
  <si>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</si>
  <si>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</si>
  <si>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</si>
  <si>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</si>
  <si>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</si>
  <si>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</si>
  <si>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</si>
  <si>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</si>
  <si>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</si>
  <si>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</si>
  <si>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</si>
  <si>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</si>
  <si>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</si>
  <si>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</si>
  <si>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</si>
  <si>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</si>
  <si>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</si>
  <si>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</si>
  <si>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</si>
  <si>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</si>
  <si>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</si>
  <si>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</si>
  <si>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</si>
  <si>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</si>
  <si>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</si>
  <si>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</si>
  <si>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</si>
  <si>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</si>
  <si>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</si>
  <si>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</si>
  <si>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</si>
  <si>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</si>
  <si>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</si>
  <si>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</si>
  <si>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</si>
  <si>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</si>
  <si>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</si>
  <si>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</si>
  <si>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</si>
  <si>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</si>
  <si>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</si>
  <si>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</si>
  <si>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</si>
  <si>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</si>
  <si>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</si>
  <si>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</si>
  <si>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</si>
  <si>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</si>
  <si>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</si>
  <si>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</si>
  <si>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</si>
  <si>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</si>
  <si>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</si>
  <si>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</si>
  <si>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</si>
  <si>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</si>
  <si>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</si>
  <si>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</si>
  <si>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</si>
  <si>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</si>
  <si>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</si>
  <si>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</si>
  <si>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</si>
  <si>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</si>
  <si>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</si>
  <si>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</si>
  <si>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</si>
  <si>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</si>
  <si>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</si>
  <si>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</si>
  <si>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</si>
  <si>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</si>
  <si>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</si>
  <si>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</si>
  <si>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</si>
  <si>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</si>
  <si>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</si>
  <si>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</si>
  <si>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</si>
  <si>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</si>
  <si>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</si>
  <si>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</si>
  <si>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</si>
  <si>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</si>
  <si>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</si>
  <si>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</si>
  <si>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</si>
  <si>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</si>
  <si>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</si>
  <si>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</si>
  <si>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</si>
  <si>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</si>
  <si>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</si>
  <si>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</si>
  <si>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</si>
  <si>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</si>
  <si>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</si>
  <si>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</si>
  <si>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</si>
  <si>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</si>
  <si>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</si>
  <si>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</si>
  <si>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</si>
  <si>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</si>
  <si>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</si>
  <si>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</si>
  <si>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</si>
  <si>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</si>
  <si>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</si>
  <si>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</si>
  <si>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</si>
  <si>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</si>
  <si>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</si>
  <si>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</si>
  <si>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</si>
  <si>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</si>
  <si>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</si>
  <si>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</si>
  <si>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</si>
  <si>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</si>
  <si>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</si>
  <si>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</si>
  <si>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</si>
  <si>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</si>
  <si>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</si>
  <si>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</si>
  <si>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</si>
  <si>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</si>
  <si>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</si>
  <si>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</si>
  <si>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</si>
  <si>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</si>
  <si>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</si>
  <si>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</si>
  <si>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</si>
  <si>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</si>
  <si>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</si>
  <si>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</si>
  <si>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</si>
  <si>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</si>
  <si>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</si>
  <si>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</si>
  <si>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</si>
  <si>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</si>
  <si>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</si>
  <si>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</si>
  <si>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</si>
  <si>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</si>
  <si>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</si>
  <si>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</si>
  <si>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</si>
  <si>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</si>
  <si>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</si>
  <si>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</si>
  <si>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</si>
  <si>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</si>
  <si>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</si>
  <si>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</si>
  <si>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</si>
  <si>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</si>
  <si>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</si>
  <si>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</si>
  <si>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</si>
  <si>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</si>
  <si>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</si>
  <si>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</si>
  <si>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</si>
  <si>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</si>
  <si>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</si>
  <si>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</si>
  <si>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</si>
  <si>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</si>
  <si>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</si>
  <si>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</si>
  <si>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</si>
  <si>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</si>
  <si>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</si>
  <si>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</si>
  <si>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</si>
  <si>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</si>
  <si>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</si>
  <si>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</si>
  <si>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</si>
  <si>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</si>
  <si>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</si>
  <si>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</si>
  <si>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</si>
  <si>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</si>
  <si>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</si>
  <si>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</si>
  <si>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</si>
  <si>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</si>
  <si>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</si>
  <si>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</si>
  <si>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</si>
  <si>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</si>
  <si>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</si>
  <si>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</si>
  <si>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</si>
  <si>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</si>
  <si>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</si>
  <si>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</si>
  <si>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</si>
  <si>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</si>
  <si>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</si>
  <si>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</si>
  <si>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</si>
  <si>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</si>
  <si>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</si>
  <si>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</si>
  <si>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</si>
  <si>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</si>
  <si>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</si>
  <si>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</si>
  <si>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</si>
  <si>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</si>
  <si>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</si>
  <si>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</si>
  <si>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</si>
  <si>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</si>
  <si>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</si>
  <si>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</si>
  <si>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</si>
  <si>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</si>
  <si>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</si>
  <si>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</si>
  <si>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</si>
  <si>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</si>
  <si>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</si>
  <si>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</si>
  <si>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</si>
  <si>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</si>
  <si>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</si>
  <si>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</si>
  <si>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</si>
  <si>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</si>
  <si>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</si>
  <si>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</si>
  <si>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</si>
  <si>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</si>
  <si>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</si>
  <si>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</si>
  <si>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</si>
  <si>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</si>
  <si>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</si>
  <si>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</si>
  <si>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</si>
  <si>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</si>
  <si>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</si>
  <si>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</si>
  <si>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</si>
  <si>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</si>
  <si>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</si>
  <si>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</si>
  <si>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</si>
  <si>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</si>
  <si>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</si>
  <si>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</si>
  <si>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</si>
  <si>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</si>
  <si>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</si>
  <si>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</si>
  <si>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</si>
  <si>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</si>
  <si>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</si>
  <si>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</si>
  <si>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</si>
  <si>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</si>
  <si>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</si>
  <si>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</si>
  <si>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</si>
  <si>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</si>
  <si>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</si>
  <si>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</si>
  <si>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</si>
  <si>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</si>
  <si>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</si>
  <si>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</si>
  <si>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</si>
  <si>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</si>
  <si>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</si>
  <si>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</si>
  <si>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</si>
  <si>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</si>
  <si>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</si>
  <si>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</si>
  <si>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</si>
  <si>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</si>
  <si>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</si>
  <si>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</si>
  <si>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</si>
  <si>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</si>
  <si>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</si>
  <si>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</si>
  <si>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</si>
  <si>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</si>
  <si>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</si>
  <si>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</si>
  <si>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</si>
  <si>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</si>
  <si>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</si>
  <si>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</si>
  <si>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</si>
  <si>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</si>
  <si>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</si>
  <si>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</si>
  <si>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</si>
  <si>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</si>
  <si>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</si>
  <si>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</si>
  <si>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</si>
  <si>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</si>
  <si>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</si>
  <si>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</si>
  <si>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</si>
  <si>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</si>
  <si>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</si>
  <si>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</si>
  <si>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</si>
  <si>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</si>
  <si>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</si>
  <si>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</si>
  <si>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</si>
  <si>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</si>
  <si>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</si>
  <si>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</si>
  <si>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</si>
  <si>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</si>
  <si>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</si>
  <si>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</si>
  <si>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</si>
  <si>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</si>
  <si>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</si>
  <si>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</si>
  <si>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</si>
  <si>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</si>
  <si>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</si>
  <si>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</si>
  <si>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</si>
  <si>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</si>
  <si>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</si>
  <si>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</si>
  <si>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</si>
  <si>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</si>
  <si>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</si>
  <si>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</si>
  <si>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</si>
  <si>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</si>
  <si>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</si>
  <si>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</si>
  <si>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</si>
  <si>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</si>
  <si>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</si>
  <si>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</si>
  <si>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</si>
  <si>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</si>
  <si>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</si>
  <si>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</si>
  <si>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</si>
  <si>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</si>
  <si>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</si>
  <si>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</si>
  <si>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</si>
  <si>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</si>
  <si>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</si>
  <si>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</si>
  <si>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</si>
  <si>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</si>
  <si>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</si>
  <si>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</si>
  <si>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</si>
  <si>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</si>
  <si>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</si>
  <si>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</si>
  <si>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</si>
  <si>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</si>
  <si>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</si>
  <si>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</si>
  <si>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</si>
  <si>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</si>
  <si>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</si>
  <si>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</si>
  <si>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</si>
  <si>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</si>
  <si>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</si>
  <si>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</si>
  <si>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</si>
  <si>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</si>
  <si>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</si>
  <si>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</si>
  <si>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</si>
  <si>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</si>
  <si>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</si>
  <si>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</si>
  <si>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</si>
  <si>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</si>
  <si>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</si>
  <si>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</si>
  <si>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</si>
  <si>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</si>
  <si>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</si>
  <si>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</si>
  <si>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</si>
  <si>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</si>
  <si>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</si>
  <si>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</si>
  <si>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</si>
  <si>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</si>
  <si>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</si>
  <si>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</si>
  <si>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</si>
  <si>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</si>
  <si>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</si>
  <si>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</si>
  <si>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</si>
  <si>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</si>
  <si>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</si>
  <si>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</si>
  <si>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</si>
  <si>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</si>
  <si>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</si>
  <si>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</si>
  <si>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</si>
  <si>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</si>
  <si>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</si>
  <si>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</si>
  <si>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</si>
  <si>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</si>
  <si>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</si>
  <si>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</si>
  <si>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</si>
  <si>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</si>
  <si>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</si>
  <si>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</si>
  <si>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</si>
  <si>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</si>
  <si>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</si>
  <si>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</si>
  <si>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</si>
  <si>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</si>
  <si>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</si>
  <si>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</si>
  <si>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</si>
  <si>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</si>
  <si>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</si>
  <si>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</si>
  <si>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</si>
  <si>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</si>
  <si>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</si>
  <si>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</si>
  <si>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</si>
  <si>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</si>
  <si>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</si>
  <si>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</si>
  <si>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</si>
  <si>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</si>
  <si>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</si>
  <si>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</si>
  <si>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</si>
  <si>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</si>
  <si>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</si>
  <si>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</si>
  <si>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</si>
  <si>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</si>
  <si>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</si>
  <si>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</si>
  <si>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</si>
  <si>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</si>
  <si>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</si>
  <si>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</si>
  <si>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</si>
  <si>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</si>
  <si>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</si>
  <si>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</si>
  <si>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</si>
  <si>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</si>
  <si>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</si>
  <si>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</si>
  <si>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</si>
  <si>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</si>
  <si>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</si>
  <si>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</si>
  <si>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</si>
  <si>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</si>
  <si>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</si>
  <si>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</si>
  <si>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</si>
  <si>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</si>
  <si>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</si>
  <si>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</si>
  <si>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</si>
  <si>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</si>
  <si>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</si>
  <si>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</si>
  <si>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</si>
  <si>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</si>
  <si>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</si>
  <si>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</si>
  <si>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</si>
  <si>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</si>
  <si>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</si>
  <si>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</si>
  <si>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</si>
  <si>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</si>
  <si>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</si>
  <si>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</si>
  <si>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</si>
  <si>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</si>
  <si>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</si>
  <si>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</si>
  <si>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</si>
  <si>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</si>
  <si>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</si>
  <si>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</si>
  <si>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</si>
  <si>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</si>
  <si>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</si>
  <si>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</si>
  <si>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</si>
  <si>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</si>
  <si>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</si>
  <si>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</si>
  <si>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</si>
  <si>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</si>
  <si>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</si>
  <si>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</si>
  <si>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</si>
  <si>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</si>
  <si>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</si>
  <si>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</si>
  <si>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</si>
  <si>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</si>
  <si>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</si>
  <si>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</si>
  <si>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</si>
  <si>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</si>
  <si>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</si>
  <si>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</si>
  <si>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</si>
  <si>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</si>
  <si>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</si>
  <si>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</si>
  <si>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</si>
  <si>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</si>
  <si>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</si>
  <si>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</si>
  <si>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</si>
  <si>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</si>
  <si>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</si>
  <si>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</si>
  <si>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</si>
  <si>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</si>
  <si>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</si>
  <si>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</si>
  <si>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</si>
  <si>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</si>
  <si>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</si>
  <si>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</si>
  <si>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</si>
  <si>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</si>
  <si>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</si>
  <si>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</si>
  <si>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</si>
  <si>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</si>
  <si>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</si>
  <si>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</si>
  <si>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</si>
  <si>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</si>
  <si>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</si>
  <si>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</si>
  <si>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</si>
  <si>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</si>
  <si>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</si>
  <si>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</si>
  <si>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</si>
  <si>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</si>
  <si>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</si>
  <si>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</si>
  <si>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</si>
  <si>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</si>
  <si>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</si>
  <si>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</si>
  <si>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</si>
  <si>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</si>
  <si>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</si>
  <si>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</si>
  <si>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</si>
  <si>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</si>
  <si>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</si>
  <si>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</si>
  <si>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</si>
  <si>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</si>
  <si>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</si>
  <si>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</si>
  <si>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</si>
  <si>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</si>
  <si>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</si>
  <si>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</si>
  <si>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</si>
  <si>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</si>
  <si>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</si>
  <si>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</si>
  <si>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</si>
  <si>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</si>
  <si>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</si>
  <si>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</si>
  <si>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</si>
  <si>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</si>
  <si>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</si>
  <si>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</si>
  <si>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</si>
  <si>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</si>
  <si>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</si>
  <si>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</si>
  <si>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</si>
  <si>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</si>
  <si>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</si>
  <si>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</si>
  <si>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</si>
  <si>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</si>
  <si>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</si>
  <si>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</si>
  <si>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</si>
  <si>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</si>
  <si>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</si>
  <si>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</si>
  <si>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</si>
  <si>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</si>
  <si>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</si>
  <si>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</si>
  <si>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</si>
  <si>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</si>
  <si>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</si>
  <si>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</si>
  <si>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</si>
  <si>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</si>
  <si>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</si>
  <si>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</si>
  <si>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</si>
  <si>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</si>
  <si>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</si>
  <si>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</si>
  <si>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</si>
  <si>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</si>
  <si>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</si>
  <si>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</si>
  <si>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</si>
  <si>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</si>
  <si>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</si>
  <si>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</si>
  <si>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</si>
  <si>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</si>
  <si>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</si>
  <si>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</si>
  <si>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</si>
  <si>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</si>
  <si>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</si>
  <si>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</si>
  <si>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</si>
  <si>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</si>
  <si>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</si>
  <si>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</si>
  <si>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</si>
  <si>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</si>
  <si>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</si>
  <si>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</si>
  <si>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</si>
  <si>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</si>
  <si>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</si>
  <si>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</si>
  <si>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</si>
  <si>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</si>
  <si>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</si>
  <si>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</si>
  <si>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</si>
  <si>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</si>
  <si>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</si>
  <si>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</si>
  <si>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</si>
  <si>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</si>
  <si>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</si>
  <si>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</si>
  <si>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</si>
  <si>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</si>
  <si>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</si>
  <si>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</si>
  <si>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</si>
  <si>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</si>
  <si>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</si>
  <si>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</si>
  <si>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</si>
  <si>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</si>
  <si>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</si>
  <si>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</si>
  <si>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</si>
  <si>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</si>
  <si>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</si>
  <si>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</si>
  <si>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</si>
  <si>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</si>
  <si>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</si>
  <si>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</si>
  <si>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</si>
  <si>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</si>
  <si>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</si>
  <si>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</si>
  <si>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</si>
  <si>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</si>
  <si>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</si>
  <si>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</si>
  <si>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</si>
  <si>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</si>
  <si>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</si>
  <si>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</si>
  <si>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</si>
  <si>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</si>
  <si>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</si>
  <si>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</si>
  <si>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</si>
  <si>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</si>
  <si>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</si>
  <si>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</si>
  <si>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</si>
  <si>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</si>
  <si>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</si>
  <si>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</si>
  <si>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</si>
  <si>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</si>
  <si>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</si>
  <si>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</si>
  <si>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</si>
  <si>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</si>
  <si>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</si>
  <si>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</si>
  <si>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</si>
  <si>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</si>
  <si>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</si>
  <si>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</si>
  <si>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</si>
  <si>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</si>
  <si>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</si>
  <si>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</si>
  <si>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</si>
  <si>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</si>
  <si>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</si>
  <si>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</si>
  <si>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</si>
  <si>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</si>
  <si>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</si>
  <si>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</si>
  <si>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</si>
  <si>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</si>
  <si>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</si>
  <si>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</si>
  <si>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</si>
  <si>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</si>
  <si>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</si>
  <si>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</si>
  <si>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</si>
  <si>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</si>
  <si>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</si>
  <si>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</si>
  <si>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</si>
  <si>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</si>
  <si>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</si>
  <si>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</si>
  <si>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</si>
  <si>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</si>
  <si>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</si>
  <si>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</si>
  <si>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</si>
  <si>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</si>
  <si>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</si>
  <si>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</si>
  <si>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</si>
  <si>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</si>
  <si>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</si>
  <si>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</si>
  <si>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</si>
  <si>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</si>
  <si>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</si>
  <si>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</si>
  <si>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</si>
  <si>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</si>
  <si>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</si>
  <si>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</si>
  <si>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</si>
  <si>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</si>
  <si>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</si>
  <si>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</si>
  <si>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</si>
  <si>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</si>
  <si>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</si>
  <si>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</si>
  <si>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</si>
  <si>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</si>
  <si>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</si>
  <si>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</si>
  <si>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</si>
  <si>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</si>
  <si>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</si>
  <si>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</si>
  <si>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</si>
  <si>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</si>
  <si>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</si>
  <si>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</si>
  <si>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</si>
  <si>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</si>
  <si>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</si>
  <si>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</si>
  <si>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</si>
  <si>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</si>
  <si>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</si>
  <si>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</si>
  <si>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</si>
  <si>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</si>
  <si>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</si>
  <si>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</si>
  <si>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</si>
  <si>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</si>
  <si>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</si>
  <si>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</si>
  <si>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</si>
  <si>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</si>
  <si>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</si>
  <si>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</si>
  <si>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</si>
  <si>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</si>
  <si>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</si>
  <si>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</si>
  <si>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</si>
  <si>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</si>
  <si>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</si>
  <si>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</si>
  <si>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</si>
  <si>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</si>
  <si>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</si>
  <si>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</si>
  <si>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</si>
  <si>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</si>
  <si>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</si>
  <si>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</si>
  <si>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</si>
  <si>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</si>
  <si>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</si>
  <si>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</si>
  <si>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</si>
  <si>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</si>
  <si>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</si>
  <si>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</si>
  <si>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</si>
  <si>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</si>
  <si>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</si>
  <si>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</si>
  <si>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</si>
  <si>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</si>
  <si>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</si>
  <si>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</si>
  <si>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</si>
  <si>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</si>
  <si>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</si>
  <si>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</si>
  <si>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</si>
  <si>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</si>
  <si>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</si>
  <si>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</si>
  <si>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</si>
  <si>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</si>
  <si>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</si>
  <si>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</si>
  <si>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</si>
  <si>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</si>
  <si>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</si>
  <si>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</si>
  <si>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</si>
  <si>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</si>
  <si>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</si>
  <si>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</si>
  <si>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</si>
  <si>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</si>
  <si>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</si>
  <si>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</si>
  <si>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</si>
  <si>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</si>
  <si>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</si>
  <si>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</si>
  <si>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</si>
  <si>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</si>
  <si>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</si>
  <si>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</si>
  <si>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</si>
  <si>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</si>
  <si>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</si>
  <si>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</si>
  <si>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</si>
  <si>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</si>
  <si>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</si>
  <si>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</si>
  <si>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</si>
  <si>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</si>
  <si>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</si>
  <si>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</si>
  <si>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</si>
  <si>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</si>
  <si>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</si>
  <si>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</si>
  <si>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</si>
  <si>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</si>
  <si>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</si>
  <si>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</si>
  <si>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</si>
  <si>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</si>
  <si>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</si>
  <si>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</si>
  <si>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</si>
  <si>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</si>
  <si>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</si>
  <si>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</si>
  <si>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</si>
  <si>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</si>
  <si>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</si>
  <si>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</si>
  <si>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</si>
  <si>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</si>
  <si>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</si>
  <si>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</si>
  <si>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</si>
  <si>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</si>
  <si>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</si>
  <si>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</si>
  <si>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</si>
  <si>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</si>
  <si>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</si>
  <si>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</si>
  <si>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</si>
  <si>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</si>
  <si>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</si>
  <si>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</si>
  <si>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</si>
  <si>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</si>
  <si>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</si>
  <si>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</si>
  <si>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</si>
  <si>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</si>
  <si>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</si>
  <si>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</si>
  <si>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</si>
  <si>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</si>
  <si>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</si>
  <si>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</si>
  <si>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</si>
  <si>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</si>
  <si>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</si>
  <si>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</si>
  <si>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</si>
  <si>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</si>
  <si>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</si>
  <si>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</si>
  <si>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</si>
  <si>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</si>
  <si>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</si>
  <si>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</si>
  <si>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</si>
  <si>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</si>
  <si>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</si>
  <si>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</si>
  <si>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</si>
  <si>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</si>
  <si>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</si>
  <si>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</si>
  <si>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</si>
  <si>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</si>
  <si>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</si>
  <si>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</si>
  <si>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</si>
  <si>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</si>
  <si>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</si>
  <si>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</si>
  <si>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</si>
  <si>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</si>
  <si>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</si>
  <si>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</si>
  <si>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</si>
  <si>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</si>
  <si>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</si>
  <si>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</si>
  <si>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</si>
  <si>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</si>
  <si>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</si>
  <si>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</si>
  <si>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</si>
  <si>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</si>
  <si>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</si>
  <si>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</si>
  <si>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</si>
  <si>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</si>
  <si>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</si>
  <si>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</si>
  <si>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</si>
  <si>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</si>
  <si>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</si>
  <si>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</si>
  <si>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</si>
  <si>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</si>
  <si>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</si>
  <si>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</si>
  <si>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</si>
  <si>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</si>
  <si>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</si>
  <si>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</si>
  <si>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</si>
  <si>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</si>
  <si>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</si>
  <si>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</si>
  <si>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</si>
  <si>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</si>
  <si>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</si>
  <si>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</si>
  <si>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</si>
  <si>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</si>
  <si>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</si>
  <si>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</si>
  <si>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</si>
  <si>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</si>
  <si>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</si>
  <si>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</si>
  <si>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</si>
  <si>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</si>
  <si>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</si>
  <si>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</si>
  <si>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</si>
  <si>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</si>
  <si>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</si>
  <si>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</si>
  <si>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</si>
  <si>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</si>
  <si>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</si>
  <si>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</si>
  <si>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</si>
  <si>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</si>
  <si>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</si>
  <si>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</si>
  <si>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</si>
  <si>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</si>
  <si>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</si>
  <si>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</si>
  <si>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</si>
  <si>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</si>
  <si>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</si>
  <si>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</si>
  <si>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</si>
  <si>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</si>
  <si>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</si>
  <si>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</si>
  <si>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</si>
  <si>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</si>
  <si>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</si>
  <si>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</si>
  <si>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</si>
  <si>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</si>
  <si>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</si>
  <si>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</si>
  <si>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</si>
  <si>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</si>
  <si>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</si>
  <si>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</si>
  <si>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</si>
  <si>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</si>
  <si>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</si>
  <si>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</si>
  <si>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</si>
  <si>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</si>
  <si>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</si>
  <si>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</si>
  <si>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</si>
  <si>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</si>
  <si>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</si>
  <si>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</si>
  <si>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</si>
  <si>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</si>
  <si>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</si>
  <si>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</si>
  <si>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</si>
  <si>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</si>
  <si>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</si>
  <si>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</si>
  <si>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</si>
  <si>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</si>
  <si>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</si>
  <si>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</si>
  <si>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</si>
  <si>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</si>
  <si>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</si>
  <si>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</si>
  <si>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</si>
  <si>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</si>
  <si>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</si>
  <si>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</si>
  <si>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</si>
  <si>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</si>
  <si>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</si>
  <si>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</si>
  <si>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</si>
  <si>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</si>
  <si>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</si>
  <si>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</si>
  <si>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</si>
  <si>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</si>
  <si>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</si>
  <si>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</si>
  <si>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</si>
  <si>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</si>
  <si>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</si>
  <si>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</si>
  <si>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</si>
  <si>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</si>
  <si>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</si>
  <si>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</si>
  <si>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</si>
  <si>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</si>
  <si>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</si>
  <si>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</si>
  <si>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</si>
  <si>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</si>
  <si>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</si>
  <si>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</si>
  <si>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</si>
  <si>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</si>
  <si>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</si>
  <si>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</si>
  <si>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</si>
  <si>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</si>
  <si>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</si>
  <si>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</si>
  <si>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</si>
  <si>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</si>
  <si>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</si>
  <si>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</si>
  <si>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</si>
  <si>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</si>
  <si>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</si>
  <si>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</si>
  <si>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</si>
  <si>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</si>
  <si>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</si>
  <si>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</si>
  <si>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</si>
  <si>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</si>
  <si>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</si>
  <si>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</si>
  <si>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</si>
  <si>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</si>
  <si>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</si>
  <si>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</si>
  <si>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</si>
  <si>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</si>
  <si>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</si>
  <si>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</si>
  <si>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</si>
  <si>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</si>
  <si>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</si>
  <si>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</si>
  <si>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</si>
  <si>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</si>
  <si>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</si>
  <si>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</si>
  <si>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</si>
  <si>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</si>
  <si>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</si>
  <si>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</si>
  <si>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</si>
  <si>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</si>
  <si>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</si>
  <si>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</si>
  <si>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</si>
  <si>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</si>
  <si>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</si>
  <si>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</si>
  <si>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</si>
  <si>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</si>
  <si>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</si>
  <si>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</si>
  <si>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</si>
  <si>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</si>
  <si>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</si>
  <si>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</si>
  <si>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</si>
  <si>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</si>
  <si>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</si>
  <si>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</si>
  <si>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</si>
  <si>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</si>
  <si>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</si>
  <si>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</si>
  <si>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</si>
  <si>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</si>
  <si>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</si>
  <si>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</si>
  <si>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</si>
  <si>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</si>
  <si>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</si>
  <si>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</si>
  <si>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</si>
  <si>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</si>
  <si>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</si>
  <si>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</si>
  <si>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</si>
  <si>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</si>
  <si>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</si>
  <si>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</si>
  <si>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</si>
  <si>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</si>
  <si>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</si>
  <si>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</si>
  <si>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</si>
  <si>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</si>
  <si>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</si>
  <si>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</si>
  <si>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</si>
  <si>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</si>
  <si>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</si>
  <si>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</si>
  <si>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</si>
  <si>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</si>
  <si>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</si>
  <si>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</si>
  <si>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</si>
  <si>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</si>
  <si>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</si>
  <si>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</si>
  <si>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</si>
  <si>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</si>
  <si>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</si>
  <si>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</si>
  <si>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</si>
  <si>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</si>
  <si>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</si>
  <si>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</si>
  <si>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</si>
  <si>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</si>
  <si>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</si>
  <si>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</si>
  <si>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</si>
  <si>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</si>
  <si>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</si>
  <si>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</si>
  <si>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</si>
  <si>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</si>
  <si>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</si>
  <si>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</si>
  <si>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</si>
  <si>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</si>
  <si>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</si>
  <si>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</si>
  <si>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</si>
  <si>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</si>
  <si>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</si>
  <si>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</si>
  <si>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</si>
  <si>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</si>
  <si>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</si>
  <si>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</si>
  <si>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</si>
  <si>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</si>
  <si>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</si>
  <si>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</si>
  <si>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</si>
  <si>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</si>
  <si>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</si>
  <si>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</si>
  <si>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</si>
  <si>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</si>
  <si>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</si>
  <si>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</si>
  <si>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</si>
  <si>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</si>
  <si>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</si>
  <si>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</si>
  <si>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</si>
  <si>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</si>
  <si>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</si>
  <si>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</si>
  <si>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</si>
  <si>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</si>
  <si>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</si>
  <si>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</si>
  <si>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</si>
  <si>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</si>
  <si>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</si>
  <si>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</si>
  <si>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</si>
  <si>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</si>
  <si>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</si>
  <si>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</si>
  <si>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</si>
  <si>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</si>
  <si>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</si>
  <si>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</si>
  <si>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</si>
  <si>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</si>
  <si>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</si>
  <si>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</si>
  <si>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</si>
  <si>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</si>
  <si>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</si>
  <si>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</si>
  <si>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</si>
  <si>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</si>
  <si>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</si>
  <si>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</si>
  <si>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</si>
  <si>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</si>
  <si>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</si>
  <si>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</si>
  <si>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</si>
  <si>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</si>
  <si>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</si>
  <si>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</si>
  <si>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</si>
  <si>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</si>
  <si>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</si>
  <si>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</si>
  <si>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</si>
  <si>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</si>
  <si>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</si>
  <si>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</si>
  <si>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</si>
  <si>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</si>
  <si>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</si>
  <si>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</si>
  <si>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</si>
  <si>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</si>
  <si>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</si>
  <si>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</si>
  <si>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</si>
  <si>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</si>
  <si>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</si>
  <si>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</si>
  <si>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</si>
  <si>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</si>
  <si>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</si>
  <si>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</si>
  <si>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</si>
  <si>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</si>
  <si>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</si>
  <si>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</si>
  <si>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</si>
  <si>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</si>
  <si>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</si>
  <si>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</si>
  <si>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</si>
  <si>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</si>
  <si>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</si>
  <si>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</si>
  <si>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</si>
  <si>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</si>
  <si>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</si>
  <si>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</si>
  <si>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</si>
  <si>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</si>
  <si>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</si>
  <si>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</si>
  <si>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</si>
  <si>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</si>
  <si>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</si>
  <si>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</si>
  <si>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</si>
  <si>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</si>
  <si>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</si>
  <si>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</si>
  <si>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</si>
  <si>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</si>
  <si>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</si>
  <si>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</si>
  <si>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</si>
  <si>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</si>
  <si>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</si>
  <si>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</si>
  <si>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</si>
  <si>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</si>
  <si>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</si>
  <si>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</si>
  <si>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</si>
  <si>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</si>
  <si>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</si>
  <si>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</si>
  <si>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</si>
  <si>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</si>
  <si>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</si>
  <si>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</si>
  <si>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</si>
  <si>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</si>
  <si>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</si>
  <si>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</si>
  <si>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</si>
  <si>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</si>
  <si>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</si>
  <si>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</si>
  <si>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</si>
  <si>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</si>
  <si>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</si>
  <si>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</si>
  <si>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</si>
  <si>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</si>
  <si>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</si>
  <si>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</si>
  <si>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</si>
  <si>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</si>
  <si>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</si>
  <si>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</si>
  <si>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</si>
  <si>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</si>
  <si>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</si>
  <si>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</si>
  <si>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</si>
  <si>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</si>
  <si>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</si>
  <si>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</si>
  <si>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</si>
  <si>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</si>
  <si>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</si>
  <si>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</si>
  <si>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</si>
  <si>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</si>
  <si>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</si>
  <si>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</si>
  <si>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</si>
  <si>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</si>
  <si>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</si>
  <si>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</si>
  <si>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</si>
  <si>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</si>
  <si>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</si>
  <si>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</si>
  <si>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</si>
  <si>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</si>
  <si>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</si>
  <si>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</si>
  <si>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</si>
  <si>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</si>
  <si>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</si>
  <si>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</si>
  <si>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</si>
  <si>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</si>
  <si>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</si>
  <si>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</si>
  <si>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</si>
  <si>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</si>
  <si>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</si>
  <si>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</si>
  <si>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</si>
  <si>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</si>
  <si>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</si>
  <si>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</si>
  <si>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</si>
  <si>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</si>
  <si>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</si>
  <si>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</si>
  <si>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</si>
  <si>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</si>
  <si>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</si>
  <si>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</si>
  <si>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</si>
  <si>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</si>
  <si>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</si>
  <si>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</si>
  <si>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</si>
  <si>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</si>
  <si>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</si>
  <si>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</si>
  <si>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</si>
  <si>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</si>
  <si>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</si>
  <si>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</si>
  <si>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</si>
  <si>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</si>
  <si>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</si>
  <si>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</si>
  <si>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</si>
  <si>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</si>
  <si>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</si>
  <si>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</si>
  <si>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</si>
  <si>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</si>
  <si>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</si>
  <si>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</si>
  <si>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</si>
  <si>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</si>
  <si>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</si>
  <si>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</si>
  <si>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</si>
  <si>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</si>
  <si>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</si>
  <si>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</si>
  <si>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</si>
  <si>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</si>
  <si>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</si>
  <si>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</si>
  <si>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</si>
  <si>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</si>
  <si>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</si>
  <si>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</si>
  <si>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</si>
  <si>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</si>
  <si>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</si>
  <si>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</si>
  <si>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</si>
  <si>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</si>
  <si>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</si>
  <si>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</si>
  <si>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</si>
  <si>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</si>
  <si>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</si>
  <si>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</si>
  <si>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</si>
  <si>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</si>
  <si>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</si>
  <si>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</si>
  <si>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</si>
  <si>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</si>
  <si>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</si>
  <si>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</si>
  <si>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</si>
  <si>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</si>
  <si>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</si>
  <si>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</si>
  <si>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</si>
  <si>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</si>
  <si>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</si>
  <si>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</si>
  <si>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</si>
  <si>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</si>
  <si>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</si>
  <si>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</si>
  <si>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</si>
  <si>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</si>
  <si>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</si>
  <si>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</si>
  <si>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</si>
  <si>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</si>
  <si>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</si>
  <si>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</si>
  <si>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</si>
  <si>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</si>
  <si>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</si>
  <si>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</si>
  <si>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</si>
  <si>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</si>
  <si>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</si>
  <si>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</si>
  <si>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</si>
  <si>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</si>
  <si>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</si>
  <si>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</si>
  <si>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</si>
  <si>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</si>
  <si>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</si>
  <si>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</si>
  <si>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</si>
  <si>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</si>
  <si>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</si>
  <si>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</si>
  <si>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</si>
  <si>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</si>
  <si>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</si>
  <si>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</si>
  <si>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</si>
  <si>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</si>
  <si>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</si>
  <si>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</si>
  <si>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</si>
  <si>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</si>
  <si>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</si>
  <si>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</si>
  <si>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</si>
  <si>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</si>
  <si>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</si>
  <si>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</si>
  <si>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</si>
  <si>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</si>
  <si>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</si>
  <si>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</si>
  <si>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</si>
  <si>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</si>
  <si>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</si>
  <si>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</si>
  <si>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</si>
  <si>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</si>
  <si>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</si>
  <si>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</si>
  <si>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</si>
  <si>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</si>
  <si>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</si>
  <si>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</si>
  <si>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</si>
  <si>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</si>
  <si>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</si>
  <si>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</si>
  <si>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</si>
  <si>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</si>
  <si>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</si>
  <si>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</si>
  <si>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</si>
  <si>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</si>
  <si>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</si>
  <si>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</si>
  <si>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</si>
  <si>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</si>
  <si>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</si>
  <si>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</si>
  <si>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</si>
  <si>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</si>
  <si>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</si>
  <si>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</si>
  <si>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</si>
  <si>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</si>
  <si>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</si>
  <si>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</si>
  <si>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</si>
  <si>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</si>
  <si>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</si>
  <si>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</si>
  <si>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</si>
  <si>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</si>
  <si>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</si>
  <si>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</si>
  <si>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</si>
  <si>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</si>
  <si>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</si>
  <si>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</si>
  <si>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</si>
  <si>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</si>
  <si>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</si>
  <si>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</si>
  <si>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</si>
  <si>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</si>
  <si>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</si>
  <si>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</si>
  <si>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</si>
  <si>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</si>
  <si>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</si>
  <si>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</si>
  <si>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</si>
  <si>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</si>
  <si>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</si>
  <si>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</si>
  <si>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</si>
  <si>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</si>
  <si>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</si>
  <si>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</si>
  <si>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</si>
  <si>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</si>
  <si>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</si>
  <si>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</si>
  <si>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</si>
  <si>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</si>
  <si>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</si>
  <si>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</si>
  <si>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</si>
  <si>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</si>
  <si>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</si>
  <si>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</si>
  <si>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</si>
  <si>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</si>
  <si>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</si>
  <si>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</si>
  <si>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</si>
  <si>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</si>
  <si>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</si>
  <si>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</si>
  <si>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</si>
  <si>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</si>
  <si>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</si>
  <si>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</si>
  <si>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</si>
  <si>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</si>
  <si>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</si>
  <si>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</si>
  <si>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</si>
  <si>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</si>
  <si>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</si>
  <si>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</si>
  <si>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</si>
  <si>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</si>
  <si>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</si>
  <si>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</si>
  <si>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</si>
  <si>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</si>
  <si>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</si>
  <si>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</si>
  <si>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</si>
  <si>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</si>
  <si>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</si>
  <si>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</si>
  <si>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</si>
  <si>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</si>
  <si>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</si>
  <si>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</si>
  <si>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</si>
  <si>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</si>
  <si>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</si>
  <si>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</si>
  <si>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</si>
  <si>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</si>
  <si>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</si>
  <si>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</si>
  <si>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</si>
  <si>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</si>
  <si>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</si>
  <si>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</si>
  <si>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</si>
  <si>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</si>
  <si>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</si>
  <si>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</si>
  <si>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</si>
  <si>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</si>
  <si>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</si>
  <si>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</si>
  <si>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</si>
  <si>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</si>
  <si>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</si>
  <si>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</si>
  <si>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</si>
  <si>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</si>
  <si>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</si>
  <si>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</si>
  <si>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</si>
  <si>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</si>
  <si>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</si>
  <si>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</si>
  <si>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</si>
  <si>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</si>
  <si>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</si>
  <si>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</si>
  <si>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</si>
  <si>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</si>
  <si>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</si>
  <si>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</si>
  <si>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</si>
  <si>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</si>
  <si>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</si>
  <si>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</si>
  <si>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</si>
  <si>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</si>
  <si>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</si>
  <si>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</si>
  <si>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</si>
  <si>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</si>
  <si>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</si>
  <si>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</si>
  <si>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</si>
  <si>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</si>
  <si>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</si>
  <si>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</si>
  <si>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</si>
  <si>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</si>
  <si>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</si>
  <si>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</si>
  <si>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</si>
  <si>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</si>
  <si>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</si>
  <si>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</si>
  <si>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</si>
  <si>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</si>
  <si>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</si>
  <si>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</si>
  <si>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</si>
  <si>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</si>
  <si>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</si>
  <si>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</si>
  <si>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</si>
  <si>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</si>
  <si>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</si>
  <si>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</si>
  <si>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</si>
  <si>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</si>
  <si>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</si>
  <si>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</si>
  <si>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</si>
  <si>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</si>
  <si>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</si>
  <si>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</si>
  <si>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</si>
  <si>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</si>
  <si>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</si>
  <si>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</si>
  <si>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</si>
  <si>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</si>
  <si>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</si>
  <si>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</si>
  <si>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</si>
  <si>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</si>
  <si>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</si>
  <si>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</si>
  <si>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</si>
  <si>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</si>
  <si>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</si>
  <si>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</si>
  <si>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</si>
  <si>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</si>
  <si>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</si>
  <si>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</si>
  <si>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</si>
  <si>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</si>
  <si>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</si>
  <si>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</si>
  <si>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</si>
  <si>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</si>
  <si>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</si>
  <si>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</si>
  <si>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</si>
  <si>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</si>
  <si>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</si>
  <si>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</si>
  <si>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</si>
  <si>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</si>
  <si>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</si>
  <si>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</si>
  <si>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</si>
  <si>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</si>
  <si>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</si>
  <si>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</si>
  <si>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</si>
  <si>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</si>
  <si>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</si>
  <si>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</si>
  <si>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</si>
  <si>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</si>
  <si>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</si>
  <si>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</si>
  <si>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</si>
  <si>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</si>
  <si>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</si>
  <si>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</si>
  <si>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</si>
  <si>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</si>
  <si>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</si>
  <si>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</si>
  <si>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</si>
  <si>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</si>
  <si>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</si>
  <si>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</si>
  <si>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</si>
  <si>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</si>
  <si>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</si>
  <si>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</si>
  <si>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</si>
  <si>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</si>
  <si>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</si>
  <si>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</si>
  <si>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</si>
  <si>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</si>
  <si>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</si>
  <si>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</si>
  <si>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</si>
  <si>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</si>
  <si>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</si>
  <si>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</si>
  <si>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</si>
  <si>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</si>
  <si>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</si>
  <si>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</si>
  <si>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</si>
  <si>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</si>
  <si>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</si>
  <si>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</si>
  <si>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</si>
  <si>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</si>
  <si>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</si>
  <si>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</si>
  <si>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</si>
  <si>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</si>
  <si>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</si>
  <si>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</si>
  <si>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</si>
  <si>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</si>
  <si>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</si>
  <si>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</si>
  <si>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</si>
  <si>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</si>
  <si>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</si>
  <si>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</si>
  <si>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</si>
  <si>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</si>
  <si>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</si>
  <si>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</si>
  <si>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</si>
  <si>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</si>
  <si>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</si>
  <si>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</si>
  <si>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</si>
  <si>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</si>
  <si>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</si>
  <si>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</si>
  <si>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</si>
  <si>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</si>
  <si>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</si>
  <si>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</si>
  <si>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</si>
  <si>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</si>
  <si>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</si>
  <si>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</si>
  <si>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</si>
  <si>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</si>
  <si>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</si>
  <si>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</si>
  <si>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</si>
  <si>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</si>
  <si>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</si>
  <si>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</si>
  <si>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</si>
  <si>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</si>
  <si>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</si>
  <si>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</si>
  <si>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</si>
  <si>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</si>
  <si>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</si>
  <si>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</si>
  <si>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</si>
  <si>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</si>
  <si>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</si>
  <si>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</si>
  <si>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</si>
  <si>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</si>
  <si>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</si>
  <si>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</si>
  <si>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</si>
  <si>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</si>
  <si>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</si>
  <si>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</si>
  <si>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</si>
  <si>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</si>
  <si>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</si>
  <si>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</si>
  <si>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</si>
  <si>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</si>
  <si>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</si>
  <si>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</si>
  <si>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</si>
  <si>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</si>
  <si>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</si>
  <si>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</si>
  <si>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</si>
  <si>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</si>
  <si>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</si>
  <si>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</si>
  <si>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</si>
  <si>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</si>
  <si>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</si>
  <si>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</si>
  <si>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</si>
  <si>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</si>
  <si>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</si>
  <si>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</si>
  <si>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</si>
  <si>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</si>
  <si>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</si>
  <si>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</si>
  <si>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</si>
  <si>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</si>
  <si>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</si>
  <si>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</si>
  <si>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</si>
  <si>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</si>
  <si>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</si>
  <si>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</si>
  <si>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</si>
  <si>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</si>
  <si>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</si>
  <si>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</si>
  <si>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</si>
  <si>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</si>
  <si>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</si>
  <si>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</si>
  <si>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</si>
  <si>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</si>
  <si>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</si>
  <si>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</si>
  <si>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</si>
  <si>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</si>
  <si>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</si>
  <si>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</si>
  <si>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0262-2012</t>
  </si>
  <si>
    <t>BRINDAR ATENCION INTEGRAL A NIÑOS Y NIÑAS DE SEIS  MESES Y CINCO AÑOS ONCE MESES DE EDAD CON VULNERALIDAD  ECONOMICA Y SOCIAL PRIORITARIAMENTE A QUINES POR RAZON DE VULNERALIDAD DE TRABAJO DE SUS PADRES O ADULTOS RESPONSABLES DE  SU CIUDADO PERMANCEN SOLOS TEMPORALMENTE Y  A LOSHIJOS DE FAMILIAS EN SITUACION DE DESPLAZAMIENTO</t>
  </si>
  <si>
    <t>SANDY KAROLAY ESPINOSA TORRES</t>
  </si>
  <si>
    <t>TURBANA CALLE DEL MERCADO 14-23</t>
  </si>
  <si>
    <t>3215288858</t>
  </si>
  <si>
    <t>638-2012</t>
  </si>
  <si>
    <t>ATENDER A LA PRIMERA INFANCIA EN EL MARCO DE LA EXTRATEGIA DE CCERO A SIEMPRE DE  CONFORMIDAD CON LAS DIRECTRICES, LINEAMIENTOS Y  PARAMETROS ESTABLECIDOS CON EL ICBF O EL CONTRATISTA  PARA QUE ESTE  ASUMA CON SU  PERSONAL Y BAJO SU EXCLUSIVA RESPONSABILIDAD DICHA ATENCION</t>
  </si>
  <si>
    <t>0118-2016</t>
  </si>
  <si>
    <t>0558-2016</t>
  </si>
  <si>
    <t>PRESTAR EL SERVICIO DE ATENCIÓN, EDUCACIÓN INICIAL Y CUIDADO A NIÑOS Y NIÑAS MENORES DE 5 AÑOS. 0 HASTA SU INGRESO AL GRADO DE TRANSICIÓN, CON EL FIN DE PROMOVER EL DESARROLLO INTEGRAL DE LA PRIMERA INFANCIA CON CALIDAD, DE CONFORMIDAD CON LOS LINEAMIENTOS, EL MANUAL OPERATIVO, LAS DIRECTRICES, PARÁMETROS Y ESTÁNDARES ESTABLECIDOS POR EL ICBF,PARA EL SEN/ICIOS DE HOGARES INFANTILES (HL) EN EL MARCO DE LA ESTRATEGIA DE ATENCIÓNINTEGRAL "DE CERO A SIEMPRE"</t>
  </si>
  <si>
    <t>PRESTAR SERVICIO DE ATENCION  INTREGRAL A NIÑAS Y NIÑOS MENRES DE 5 AÑOS. 0 HASTA SU INGRESO A L GRADO DE TRANSICCtON, CON E L FIN DE
PROMOVER EL DESARROLLO INTEGRAL DE UK PRIMERA INFANCIA, EN
CONFORMIDAD CON E L MANUAL OPERATIVO DE LA MODALIDAD
INSTITUCIONAL Y LAS D I R E C T R I C E S ESTABLECIDAS POR E L ICBF. EN EL
MARCO DE LA POLITICA DE ESTADO PARA E L DESARROLLO INTEGRAL DE LA
PRIMERA INFANCIA "DE C E R O A SIEMPRE". EN E L S E R V I C IO HOGARES
INFANTILES.</t>
  </si>
  <si>
    <t>0319-2017</t>
  </si>
  <si>
    <t>0165-2020</t>
  </si>
  <si>
    <t>PRESTAR  EL  SERVICIO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</si>
  <si>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nilkalicero@hotmail.com</t>
  </si>
  <si>
    <t>2021-13-13001652020</t>
  </si>
  <si>
    <t>13-26-2007-027</t>
  </si>
  <si>
    <t>13-26-2007-028</t>
  </si>
  <si>
    <t>13-26-08-0038</t>
  </si>
  <si>
    <t>13-26-09-0610</t>
  </si>
  <si>
    <t>13-06-09-0490</t>
  </si>
  <si>
    <t>13-26-09-0552</t>
  </si>
  <si>
    <t>13-26-10-0103</t>
  </si>
  <si>
    <t>2011-0267</t>
  </si>
  <si>
    <t>PRESTAR LOS SERVICIOS DE EDUCACION EN EL MARCO DE LA ATENCION INTEGRAL EN HOGARES INFANTILES-HI DE COMFORMIDAD CON EL MANUAL INSTITUCIONAL, EL LINEAMIENTO TECNICO PARA LA ATENCION A LA PRIMERA INFANCIA Y LAS DIRECTRICES ESTABLECIDOS POR EL ICBF, EN ARMONIA CON LA POLITICA DE ESTADO PARA EL DESARROLLO INTEGRAL DE LA PRIMERA INFANCIA DE CERO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</si>
</sst>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Normal="100" zoomScaleSheetLayoutView="40" zoomScalePageLayoutView="40" workbookViewId="0">
      <selection activeCell="I116" sqref="I115:I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2691</v>
      </c>
      <c r="D15" s="35"/>
      <c r="E15" s="35"/>
      <c r="F15" s="5"/>
      <c r="G15" s="32" t="s">
        <v>1168</v>
      </c>
      <c r="H15" s="102" t="s">
        <v>208</v>
      </c>
      <c r="I15" s="32" t="s">
        <v>2624</v>
      </c>
      <c r="J15" s="107"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8">
        <v>890480795</v>
      </c>
      <c r="C20" s="5"/>
      <c r="D20" s="72"/>
      <c r="E20" s="5"/>
      <c r="F20" s="5"/>
      <c r="G20" s="5"/>
      <c r="H20" s="240"/>
      <c r="I20" s="146" t="s">
        <v>208</v>
      </c>
      <c r="J20" s="147" t="s">
        <v>252</v>
      </c>
      <c r="K20" s="148">
        <v>293212484</v>
      </c>
      <c r="L20" s="149"/>
      <c r="M20" s="149">
        <v>44561</v>
      </c>
      <c r="N20" s="132">
        <f>+(M20-L20)/30</f>
        <v>1485.3666666666666</v>
      </c>
      <c r="O20" s="135"/>
      <c r="U20" s="131"/>
      <c r="V20" s="104">
        <f ca="1">NOW()</f>
        <v>44193.55862048611</v>
      </c>
      <c r="W20" s="104">
        <f ca="1">NOW()</f>
        <v>44193.55862048611</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PADRES DE FAMILIA DE NIÑOS Y NIÑAS USUARIOS DEL HOGAR INFANTIL COMUNITARIO MÍ PORVENIR</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31</v>
      </c>
      <c r="D48" s="109" t="s">
        <v>2692</v>
      </c>
      <c r="E48" s="142">
        <v>39084</v>
      </c>
      <c r="F48" s="142">
        <v>39232</v>
      </c>
      <c r="G48" s="157">
        <f>IF(AND(E48&lt;&gt;"",F48&lt;&gt;""),((F48-E48)/30),"")</f>
        <v>4.9333333333333336</v>
      </c>
      <c r="H48" s="119" t="s">
        <v>2682</v>
      </c>
      <c r="I48" s="112" t="s">
        <v>208</v>
      </c>
      <c r="J48" s="112" t="s">
        <v>252</v>
      </c>
      <c r="K48" s="114">
        <v>41120794</v>
      </c>
      <c r="L48" s="113" t="s">
        <v>1148</v>
      </c>
      <c r="M48" s="115"/>
      <c r="N48" s="113" t="s">
        <v>27</v>
      </c>
      <c r="O48" s="113" t="s">
        <v>1148</v>
      </c>
      <c r="P48" s="77"/>
    </row>
    <row r="49" spans="1:16" s="6" customFormat="1" ht="24.75" customHeight="1" x14ac:dyDescent="0.25">
      <c r="A49" s="140">
        <v>2</v>
      </c>
      <c r="B49" s="110" t="s">
        <v>2665</v>
      </c>
      <c r="C49" s="111" t="s">
        <v>31</v>
      </c>
      <c r="D49" s="109" t="s">
        <v>2693</v>
      </c>
      <c r="E49" s="142">
        <v>39234</v>
      </c>
      <c r="F49" s="142">
        <v>39447</v>
      </c>
      <c r="G49" s="157">
        <f t="shared" ref="G49:G50" si="2">IF(AND(E49&lt;&gt;"",F49&lt;&gt;""),((F49-E49)/30),"")</f>
        <v>7.1</v>
      </c>
      <c r="H49" s="119" t="s">
        <v>2682</v>
      </c>
      <c r="I49" s="112" t="s">
        <v>208</v>
      </c>
      <c r="J49" s="112" t="s">
        <v>252</v>
      </c>
      <c r="K49" s="114">
        <v>57569112</v>
      </c>
      <c r="L49" s="113" t="s">
        <v>1148</v>
      </c>
      <c r="M49" s="115"/>
      <c r="N49" s="113" t="s">
        <v>27</v>
      </c>
      <c r="O49" s="113" t="s">
        <v>1148</v>
      </c>
      <c r="P49" s="77"/>
    </row>
    <row r="50" spans="1:16" s="6" customFormat="1" ht="24.75" customHeight="1" x14ac:dyDescent="0.25">
      <c r="A50" s="140">
        <v>3</v>
      </c>
      <c r="B50" s="110" t="s">
        <v>2665</v>
      </c>
      <c r="C50" s="111" t="s">
        <v>31</v>
      </c>
      <c r="D50" s="109" t="s">
        <v>2694</v>
      </c>
      <c r="E50" s="142">
        <v>39449</v>
      </c>
      <c r="F50" s="142">
        <v>39813</v>
      </c>
      <c r="G50" s="157">
        <f t="shared" si="2"/>
        <v>12.133333333333333</v>
      </c>
      <c r="H50" s="119" t="s">
        <v>2682</v>
      </c>
      <c r="I50" s="112" t="s">
        <v>208</v>
      </c>
      <c r="J50" s="112" t="s">
        <v>252</v>
      </c>
      <c r="K50" s="114">
        <v>112506493</v>
      </c>
      <c r="L50" s="113" t="s">
        <v>1148</v>
      </c>
      <c r="M50" s="115"/>
      <c r="N50" s="113" t="s">
        <v>27</v>
      </c>
      <c r="O50" s="113" t="s">
        <v>1148</v>
      </c>
      <c r="P50" s="77"/>
    </row>
    <row r="51" spans="1:16" s="6" customFormat="1" ht="24.75" customHeight="1" outlineLevel="1" x14ac:dyDescent="0.25">
      <c r="A51" s="140">
        <v>4</v>
      </c>
      <c r="B51" s="110" t="s">
        <v>2665</v>
      </c>
      <c r="C51" s="111" t="s">
        <v>31</v>
      </c>
      <c r="D51" s="109" t="s">
        <v>2696</v>
      </c>
      <c r="E51" s="142">
        <v>39937</v>
      </c>
      <c r="F51" s="142">
        <v>39994</v>
      </c>
      <c r="G51" s="157">
        <f t="shared" ref="G51:G107" si="3">IF(AND(E51&lt;&gt;"",F51&lt;&gt;""),((F51-E51)/30),"")</f>
        <v>1.9</v>
      </c>
      <c r="H51" s="119" t="s">
        <v>2682</v>
      </c>
      <c r="I51" s="112" t="s">
        <v>208</v>
      </c>
      <c r="J51" s="112" t="s">
        <v>252</v>
      </c>
      <c r="K51" s="114">
        <v>17388795</v>
      </c>
      <c r="L51" s="113" t="s">
        <v>1148</v>
      </c>
      <c r="M51" s="115"/>
      <c r="N51" s="113" t="s">
        <v>27</v>
      </c>
      <c r="O51" s="113" t="s">
        <v>1148</v>
      </c>
      <c r="P51" s="77"/>
    </row>
    <row r="52" spans="1:16" s="7" customFormat="1" ht="24.75" customHeight="1" outlineLevel="1" x14ac:dyDescent="0.25">
      <c r="A52" s="141">
        <v>5</v>
      </c>
      <c r="B52" s="119" t="s">
        <v>2665</v>
      </c>
      <c r="C52" s="111" t="s">
        <v>31</v>
      </c>
      <c r="D52" s="109" t="s">
        <v>2697</v>
      </c>
      <c r="E52" s="142">
        <v>39995</v>
      </c>
      <c r="F52" s="142">
        <v>40025</v>
      </c>
      <c r="G52" s="157">
        <f t="shared" si="3"/>
        <v>1</v>
      </c>
      <c r="H52" s="119" t="s">
        <v>2682</v>
      </c>
      <c r="I52" s="112" t="s">
        <v>208</v>
      </c>
      <c r="J52" s="112" t="s">
        <v>252</v>
      </c>
      <c r="K52" s="114">
        <v>10342522</v>
      </c>
      <c r="L52" s="113" t="s">
        <v>1148</v>
      </c>
      <c r="M52" s="115"/>
      <c r="N52" s="113" t="s">
        <v>27</v>
      </c>
      <c r="O52" s="113" t="s">
        <v>1148</v>
      </c>
      <c r="P52" s="78"/>
    </row>
    <row r="53" spans="1:16" s="7" customFormat="1" ht="24.75" customHeight="1" outlineLevel="1" x14ac:dyDescent="0.25">
      <c r="A53" s="141">
        <v>6</v>
      </c>
      <c r="B53" s="119" t="s">
        <v>2665</v>
      </c>
      <c r="C53" s="121" t="s">
        <v>31</v>
      </c>
      <c r="D53" s="118" t="s">
        <v>2695</v>
      </c>
      <c r="E53" s="142">
        <v>40039</v>
      </c>
      <c r="F53" s="142">
        <v>40178</v>
      </c>
      <c r="G53" s="157">
        <f t="shared" si="3"/>
        <v>4.6333333333333337</v>
      </c>
      <c r="H53" s="119" t="s">
        <v>2682</v>
      </c>
      <c r="I53" s="118" t="s">
        <v>208</v>
      </c>
      <c r="J53" s="118" t="s">
        <v>252</v>
      </c>
      <c r="K53" s="120">
        <v>49179171</v>
      </c>
      <c r="L53" s="121" t="s">
        <v>1148</v>
      </c>
      <c r="M53" s="115"/>
      <c r="N53" s="121" t="s">
        <v>27</v>
      </c>
      <c r="O53" s="121" t="s">
        <v>1148</v>
      </c>
      <c r="P53" s="78"/>
    </row>
    <row r="54" spans="1:16" s="7" customFormat="1" ht="24.75" customHeight="1" outlineLevel="1" x14ac:dyDescent="0.25">
      <c r="A54" s="141">
        <v>7</v>
      </c>
      <c r="B54" s="119" t="s">
        <v>2665</v>
      </c>
      <c r="C54" s="121" t="s">
        <v>31</v>
      </c>
      <c r="D54" s="118" t="s">
        <v>2698</v>
      </c>
      <c r="E54" s="142">
        <v>40182</v>
      </c>
      <c r="F54" s="142">
        <v>40543</v>
      </c>
      <c r="G54" s="157">
        <f t="shared" si="3"/>
        <v>12.033333333333333</v>
      </c>
      <c r="H54" s="119" t="s">
        <v>2677</v>
      </c>
      <c r="I54" s="118" t="s">
        <v>208</v>
      </c>
      <c r="J54" s="118" t="s">
        <v>252</v>
      </c>
      <c r="K54" s="120">
        <v>121981503</v>
      </c>
      <c r="L54" s="121" t="s">
        <v>1148</v>
      </c>
      <c r="M54" s="115"/>
      <c r="N54" s="121" t="s">
        <v>27</v>
      </c>
      <c r="O54" s="121" t="s">
        <v>26</v>
      </c>
      <c r="P54" s="78"/>
    </row>
    <row r="55" spans="1:16" s="7" customFormat="1" ht="24.75" customHeight="1" outlineLevel="1" x14ac:dyDescent="0.25">
      <c r="A55" s="141">
        <v>8</v>
      </c>
      <c r="B55" s="119" t="s">
        <v>2665</v>
      </c>
      <c r="C55" s="121" t="s">
        <v>31</v>
      </c>
      <c r="D55" s="118" t="s">
        <v>2699</v>
      </c>
      <c r="E55" s="142">
        <v>40546</v>
      </c>
      <c r="F55" s="142">
        <v>40908</v>
      </c>
      <c r="G55" s="157">
        <f t="shared" si="3"/>
        <v>12.066666666666666</v>
      </c>
      <c r="H55" s="119" t="s">
        <v>2682</v>
      </c>
      <c r="I55" s="118" t="s">
        <v>208</v>
      </c>
      <c r="J55" s="118" t="s">
        <v>252</v>
      </c>
      <c r="K55" s="120">
        <v>12694821</v>
      </c>
      <c r="L55" s="121" t="s">
        <v>1148</v>
      </c>
      <c r="M55" s="115"/>
      <c r="N55" s="121" t="s">
        <v>27</v>
      </c>
      <c r="O55" s="121" t="s">
        <v>26</v>
      </c>
      <c r="P55" s="78"/>
    </row>
    <row r="56" spans="1:16" s="7" customFormat="1" ht="24.75" customHeight="1" outlineLevel="1" x14ac:dyDescent="0.25">
      <c r="A56" s="141">
        <v>9</v>
      </c>
      <c r="B56" s="119" t="s">
        <v>2665</v>
      </c>
      <c r="C56" s="121" t="s">
        <v>31</v>
      </c>
      <c r="D56" s="118" t="s">
        <v>2676</v>
      </c>
      <c r="E56" s="142">
        <v>40938</v>
      </c>
      <c r="F56" s="142">
        <v>41090</v>
      </c>
      <c r="G56" s="157">
        <f t="shared" si="3"/>
        <v>5.0666666666666664</v>
      </c>
      <c r="H56" s="119" t="s">
        <v>2677</v>
      </c>
      <c r="I56" s="118" t="s">
        <v>208</v>
      </c>
      <c r="J56" s="118" t="s">
        <v>252</v>
      </c>
      <c r="K56" s="120">
        <v>65306357</v>
      </c>
      <c r="L56" s="121" t="s">
        <v>1148</v>
      </c>
      <c r="M56" s="115"/>
      <c r="N56" s="121" t="s">
        <v>27</v>
      </c>
      <c r="O56" s="121" t="s">
        <v>26</v>
      </c>
      <c r="P56" s="78"/>
    </row>
    <row r="57" spans="1:16" s="7" customFormat="1" ht="24.75" customHeight="1" outlineLevel="1" x14ac:dyDescent="0.25">
      <c r="A57" s="141">
        <v>10</v>
      </c>
      <c r="B57" s="119" t="s">
        <v>2665</v>
      </c>
      <c r="C57" s="121" t="s">
        <v>31</v>
      </c>
      <c r="D57" s="118" t="s">
        <v>2681</v>
      </c>
      <c r="E57" s="142">
        <v>41253</v>
      </c>
      <c r="F57" s="142">
        <v>42004</v>
      </c>
      <c r="G57" s="157">
        <f t="shared" si="3"/>
        <v>25.033333333333335</v>
      </c>
      <c r="H57" s="119" t="s">
        <v>2682</v>
      </c>
      <c r="I57" s="118" t="s">
        <v>208</v>
      </c>
      <c r="J57" s="118" t="s">
        <v>252</v>
      </c>
      <c r="K57" s="120">
        <v>335282846</v>
      </c>
      <c r="L57" s="121" t="s">
        <v>1148</v>
      </c>
      <c r="M57" s="67"/>
      <c r="N57" s="121" t="s">
        <v>27</v>
      </c>
      <c r="O57" s="121" t="s">
        <v>26</v>
      </c>
      <c r="P57" s="78"/>
    </row>
    <row r="58" spans="1:16" s="7" customFormat="1" ht="24.75" customHeight="1" outlineLevel="1" x14ac:dyDescent="0.25">
      <c r="A58" s="141">
        <v>11</v>
      </c>
      <c r="B58" s="119" t="s">
        <v>2665</v>
      </c>
      <c r="C58" s="121" t="s">
        <v>31</v>
      </c>
      <c r="D58" s="118" t="s">
        <v>2683</v>
      </c>
      <c r="E58" s="142">
        <v>42395</v>
      </c>
      <c r="F58" s="142">
        <v>42674</v>
      </c>
      <c r="G58" s="157">
        <f t="shared" si="3"/>
        <v>9.3000000000000007</v>
      </c>
      <c r="H58" s="119" t="s">
        <v>2682</v>
      </c>
      <c r="I58" s="118" t="s">
        <v>208</v>
      </c>
      <c r="J58" s="118" t="s">
        <v>252</v>
      </c>
      <c r="K58" s="120">
        <v>155175408</v>
      </c>
      <c r="L58" s="121" t="s">
        <v>1148</v>
      </c>
      <c r="M58" s="67"/>
      <c r="N58" s="121" t="s">
        <v>27</v>
      </c>
      <c r="O58" s="121" t="s">
        <v>26</v>
      </c>
      <c r="P58" s="78"/>
    </row>
    <row r="59" spans="1:16" s="7" customFormat="1" ht="24.75" customHeight="1" outlineLevel="1" x14ac:dyDescent="0.25">
      <c r="A59" s="141">
        <v>12</v>
      </c>
      <c r="B59" s="119" t="s">
        <v>2665</v>
      </c>
      <c r="C59" s="121" t="s">
        <v>31</v>
      </c>
      <c r="D59" s="118" t="s">
        <v>2684</v>
      </c>
      <c r="E59" s="142">
        <v>42675</v>
      </c>
      <c r="F59" s="142">
        <v>43039</v>
      </c>
      <c r="G59" s="157">
        <f t="shared" si="3"/>
        <v>12.133333333333333</v>
      </c>
      <c r="H59" s="116" t="s">
        <v>2685</v>
      </c>
      <c r="I59" s="118" t="s">
        <v>208</v>
      </c>
      <c r="J59" s="118" t="s">
        <v>252</v>
      </c>
      <c r="K59" s="120">
        <v>204038160</v>
      </c>
      <c r="L59" s="121" t="s">
        <v>1148</v>
      </c>
      <c r="M59" s="67"/>
      <c r="N59" s="121" t="s">
        <v>27</v>
      </c>
      <c r="O59" s="121" t="s">
        <v>26</v>
      </c>
      <c r="P59" s="78"/>
    </row>
    <row r="60" spans="1:16" s="7" customFormat="1" ht="24.75" customHeight="1" outlineLevel="1" x14ac:dyDescent="0.25">
      <c r="A60" s="141">
        <v>13</v>
      </c>
      <c r="B60" s="119" t="s">
        <v>2665</v>
      </c>
      <c r="C60" s="121" t="s">
        <v>31</v>
      </c>
      <c r="D60" s="118" t="s">
        <v>2687</v>
      </c>
      <c r="E60" s="142">
        <v>43040</v>
      </c>
      <c r="F60" s="142">
        <v>43404</v>
      </c>
      <c r="G60" s="157">
        <f t="shared" si="3"/>
        <v>12.133333333333333</v>
      </c>
      <c r="H60" s="116" t="s">
        <v>2686</v>
      </c>
      <c r="I60" s="118" t="s">
        <v>208</v>
      </c>
      <c r="J60" s="118" t="s">
        <v>252</v>
      </c>
      <c r="K60" s="120">
        <v>283139592</v>
      </c>
      <c r="L60" s="121" t="s">
        <v>1148</v>
      </c>
      <c r="M60" s="67"/>
      <c r="N60" s="121" t="s">
        <v>27</v>
      </c>
      <c r="O60" s="121" t="s">
        <v>26</v>
      </c>
      <c r="P60" s="78"/>
    </row>
    <row r="61" spans="1:16" s="7" customFormat="1" ht="24.75" customHeight="1" outlineLevel="1" x14ac:dyDescent="0.25">
      <c r="A61" s="141">
        <v>14</v>
      </c>
      <c r="B61" s="64"/>
      <c r="C61" s="65"/>
      <c r="D61" s="63"/>
      <c r="E61" s="142"/>
      <c r="F61" s="142"/>
      <c r="G61" s="157" t="str">
        <f t="shared" si="3"/>
        <v/>
      </c>
      <c r="H61" s="64"/>
      <c r="I61" s="63"/>
      <c r="J61" s="118"/>
      <c r="K61" s="66"/>
      <c r="L61" s="65"/>
      <c r="M61" s="67"/>
      <c r="N61" s="65"/>
      <c r="O61" s="65"/>
      <c r="P61" s="78"/>
    </row>
    <row r="62" spans="1:16" s="7" customFormat="1" ht="24.75" customHeight="1" outlineLevel="1" x14ac:dyDescent="0.25">
      <c r="A62" s="141">
        <v>15</v>
      </c>
      <c r="B62" s="64"/>
      <c r="C62" s="65"/>
      <c r="D62" s="63"/>
      <c r="E62" s="142"/>
      <c r="F62" s="142"/>
      <c r="G62" s="157" t="str">
        <f t="shared" si="3"/>
        <v/>
      </c>
      <c r="H62" s="64"/>
      <c r="I62" s="63"/>
      <c r="J62" s="118"/>
      <c r="K62" s="66"/>
      <c r="L62" s="65"/>
      <c r="M62" s="67"/>
      <c r="N62" s="65"/>
      <c r="O62" s="65"/>
      <c r="P62" s="78"/>
    </row>
    <row r="63" spans="1:16" s="7" customFormat="1" ht="24.75" customHeight="1" outlineLevel="1" x14ac:dyDescent="0.25">
      <c r="A63" s="141">
        <v>16</v>
      </c>
      <c r="B63" s="64"/>
      <c r="C63" s="65"/>
      <c r="D63" s="63"/>
      <c r="E63" s="142"/>
      <c r="F63" s="142"/>
      <c r="G63" s="157" t="str">
        <f t="shared" si="3"/>
        <v/>
      </c>
      <c r="H63" s="64"/>
      <c r="I63" s="63"/>
      <c r="J63" s="118"/>
      <c r="K63" s="66"/>
      <c r="L63" s="65"/>
      <c r="M63" s="67"/>
      <c r="N63" s="65"/>
      <c r="O63" s="65"/>
      <c r="P63" s="78"/>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8"/>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8"/>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8"/>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8"/>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8"/>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8"/>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8"/>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8"/>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8"/>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8"/>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8"/>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8"/>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8"/>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8"/>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8"/>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8"/>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8"/>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8"/>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8"/>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8"/>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8"/>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8"/>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8"/>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8"/>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8"/>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2688</v>
      </c>
      <c r="E114" s="142">
        <v>43878</v>
      </c>
      <c r="F114" s="142">
        <v>44196</v>
      </c>
      <c r="G114" s="157">
        <f>IF(AND(E114&lt;&gt;"",F114&lt;&gt;""),((F114-E114)/30),"")</f>
        <v>10.6</v>
      </c>
      <c r="H114" s="119" t="s">
        <v>2689</v>
      </c>
      <c r="I114" s="118" t="s">
        <v>208</v>
      </c>
      <c r="J114" s="118" t="s">
        <v>252</v>
      </c>
      <c r="K114" s="120">
        <v>294669214</v>
      </c>
      <c r="L114" s="99" t="e">
        <f>+IF(AND(K114&gt;0,O114="Ejecución"),(K114/877802)*Tabla28[[#This Row],[% participación]],IF(AND(K114&gt;0,O114&lt;&gt;"Ejecución"),"-",""))</f>
        <v>#VALUE!</v>
      </c>
      <c r="M114" s="121"/>
      <c r="N114" s="170" t="str">
        <f>+IF(M118="No",1,IF(M118="Si","Ingrese %",""))</f>
        <v/>
      </c>
      <c r="O114" s="159" t="s">
        <v>1150</v>
      </c>
      <c r="P114" s="77"/>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0">
        <v>3</v>
      </c>
      <c r="B116" s="158" t="s">
        <v>2665</v>
      </c>
      <c r="C116" s="160" t="s">
        <v>31</v>
      </c>
      <c r="D116" s="63"/>
      <c r="E116" s="142"/>
      <c r="F116" s="142"/>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1">
        <v>8</v>
      </c>
      <c r="B121" s="158" t="s">
        <v>2665</v>
      </c>
      <c r="C121" s="160" t="s">
        <v>31</v>
      </c>
      <c r="D121" s="63"/>
      <c r="E121" s="142"/>
      <c r="F121" s="142"/>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c r="G179" s="162" t="str">
        <f>IF(F179&gt;0,SUM(E179+F179),"")</f>
        <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v>
      </c>
      <c r="D185" s="90" t="s">
        <v>2628</v>
      </c>
      <c r="E185" s="93">
        <f>+(C185*SUM(K20:K35))</f>
        <v>0</v>
      </c>
      <c r="F185" s="91"/>
      <c r="G185" s="92"/>
      <c r="H185" s="87"/>
      <c r="I185" s="89" t="s">
        <v>2627</v>
      </c>
      <c r="J185" s="163">
        <f>+SUM(M179:M183)</f>
        <v>0.02</v>
      </c>
      <c r="K185" s="233" t="s">
        <v>2628</v>
      </c>
      <c r="L185" s="233"/>
      <c r="M185" s="93">
        <f>+J185*(SUM(K20:K35))</f>
        <v>5864249.6799999997</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30167</v>
      </c>
      <c r="D193" s="5"/>
      <c r="E193" s="123">
        <v>9191</v>
      </c>
      <c r="F193" s="5"/>
      <c r="G193" s="5"/>
      <c r="H193" s="144" t="s">
        <v>2678</v>
      </c>
      <c r="J193" s="5"/>
      <c r="K193" s="124">
        <v>29805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c r="D211" s="21"/>
      <c r="G211" s="27" t="s">
        <v>2620</v>
      </c>
      <c r="H211" s="145" t="s">
        <v>2679</v>
      </c>
      <c r="J211" s="27" t="s">
        <v>2622</v>
      </c>
      <c r="K211" s="145" t="s">
        <v>2679</v>
      </c>
      <c r="L211" s="21"/>
      <c r="M211" s="21"/>
      <c r="N211" s="21"/>
      <c r="O211" s="8"/>
    </row>
    <row r="212" spans="1:15" x14ac:dyDescent="0.25">
      <c r="A212" s="9"/>
      <c r="B212" s="27" t="s">
        <v>2619</v>
      </c>
      <c r="C212" s="144" t="s">
        <v>2678</v>
      </c>
      <c r="D212" s="21"/>
      <c r="G212" s="27" t="s">
        <v>2621</v>
      </c>
      <c r="H212" s="145" t="s">
        <v>2680</v>
      </c>
      <c r="J212" s="27" t="s">
        <v>2623</v>
      </c>
      <c r="K212" s="144"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2020-12-28T18:25:03Z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