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ISTEMA\Desktop\CLUB ACTIVO\DOCUMENTOS PRESENTADOS CONTRATACION ICBF 2020\BE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7" i="12" l="1"/>
  <c r="K116" i="12"/>
  <c r="K115"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<sst xmlns="http://schemas.openxmlformats.org/spreadsheetml/2006/main" count="3347" uniqueCount="2730">
  <si>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</si>
  <si>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</si>
  <si>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</si>
  <si>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</si>
  <si>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</si>
  <si>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</si>
  <si>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</si>
  <si>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</si>
  <si>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</si>
  <si>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</si>
  <si>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</si>
  <si>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</si>
  <si>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</si>
  <si>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</si>
  <si>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</si>
  <si>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</si>
  <si>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</si>
  <si>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</si>
  <si>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</si>
  <si>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</si>
  <si>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</si>
  <si>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</si>
  <si>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</si>
  <si>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</si>
  <si>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</si>
  <si>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</si>
  <si>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</si>
  <si>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</si>
  <si>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</si>
  <si>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</si>
  <si>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</si>
  <si>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</si>
  <si>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</si>
  <si>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</si>
  <si>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</si>
  <si>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</si>
  <si>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</si>
  <si>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</si>
  <si>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</si>
  <si>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</si>
  <si>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</si>
  <si>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</si>
  <si>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</si>
  <si>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</si>
  <si>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</si>
  <si>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</si>
  <si>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</si>
  <si>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</si>
  <si>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</si>
  <si>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</si>
  <si>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</si>
  <si>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</si>
  <si>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</si>
  <si>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</si>
  <si>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</si>
  <si>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</si>
  <si>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</si>
  <si>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</si>
  <si>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</si>
  <si>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</si>
  <si>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</si>
  <si>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</si>
  <si>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</si>
  <si>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</si>
  <si>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</si>
  <si>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</si>
  <si>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</si>
  <si>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</si>
  <si>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</si>
  <si>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</si>
  <si>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</si>
  <si>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</si>
  <si>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</si>
  <si>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</si>
  <si>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</si>
  <si>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</si>
  <si>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</si>
  <si>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</si>
  <si>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</si>
  <si>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</si>
  <si>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</si>
  <si>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</si>
  <si>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</si>
  <si>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</si>
  <si>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</si>
  <si>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</si>
  <si>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</si>
  <si>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</si>
  <si>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</si>
  <si>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</si>
  <si>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</si>
  <si>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</si>
  <si>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</si>
  <si>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</si>
  <si>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</si>
  <si>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</si>
  <si>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</si>
  <si>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</si>
  <si>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</si>
  <si>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</si>
  <si>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</si>
  <si>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</si>
  <si>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</si>
  <si>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</si>
  <si>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</si>
  <si>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</si>
  <si>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</si>
  <si>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</si>
  <si>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</si>
  <si>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</si>
  <si>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</si>
  <si>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</si>
  <si>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</si>
  <si>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</si>
  <si>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</si>
  <si>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</si>
  <si>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</si>
  <si>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</si>
  <si>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</si>
  <si>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</si>
  <si>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</si>
  <si>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</si>
  <si>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</si>
  <si>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</si>
  <si>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</si>
  <si>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</si>
  <si>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</si>
  <si>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</si>
  <si>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</si>
  <si>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</si>
  <si>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</si>
  <si>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</si>
  <si>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</si>
  <si>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</si>
  <si>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</si>
  <si>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</si>
  <si>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</si>
  <si>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</si>
  <si>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</si>
  <si>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</si>
  <si>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</si>
  <si>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</si>
  <si>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</si>
  <si>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</si>
  <si>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</si>
  <si>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</si>
  <si>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</si>
  <si>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</si>
  <si>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</si>
  <si>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</si>
  <si>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</si>
  <si>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</si>
  <si>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</si>
  <si>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</si>
  <si>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</si>
  <si>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</si>
  <si>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</si>
  <si>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</si>
  <si>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</si>
  <si>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</si>
  <si>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</si>
  <si>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</si>
  <si>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</si>
  <si>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</si>
  <si>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</si>
  <si>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</si>
  <si>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</si>
  <si>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</si>
  <si>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</si>
  <si>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</si>
  <si>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</si>
  <si>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</si>
  <si>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</si>
  <si>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</si>
  <si>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</si>
  <si>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</si>
  <si>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</si>
  <si>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</si>
  <si>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</si>
  <si>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</si>
  <si>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</si>
  <si>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</si>
  <si>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</si>
  <si>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</si>
  <si>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</si>
  <si>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</si>
  <si>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</si>
  <si>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</si>
  <si>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</si>
  <si>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</si>
  <si>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</si>
  <si>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</si>
  <si>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</si>
  <si>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</si>
  <si>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</si>
  <si>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</si>
  <si>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</si>
  <si>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</si>
  <si>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</si>
  <si>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</si>
  <si>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</si>
  <si>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</si>
  <si>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</si>
  <si>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</si>
  <si>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</si>
  <si>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</si>
  <si>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</si>
  <si>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</si>
  <si>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</si>
  <si>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</si>
  <si>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</si>
  <si>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</si>
  <si>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</si>
  <si>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</si>
  <si>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</si>
  <si>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</si>
  <si>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</si>
  <si>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</si>
  <si>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</si>
  <si>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</si>
  <si>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</si>
  <si>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</si>
  <si>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</si>
  <si>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</si>
  <si>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</si>
  <si>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</si>
  <si>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</si>
  <si>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</si>
  <si>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</si>
  <si>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</si>
  <si>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</si>
  <si>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</si>
  <si>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</si>
  <si>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</si>
  <si>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</si>
  <si>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</si>
  <si>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</si>
  <si>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</si>
  <si>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</si>
  <si>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</si>
  <si>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</si>
  <si>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</si>
  <si>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</si>
  <si>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</si>
  <si>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</si>
  <si>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</si>
  <si>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</si>
  <si>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</si>
  <si>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</si>
  <si>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</si>
  <si>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</si>
  <si>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</si>
  <si>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</si>
  <si>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</si>
  <si>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</si>
  <si>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</si>
  <si>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</si>
  <si>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</si>
  <si>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</si>
  <si>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</si>
  <si>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</si>
  <si>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</si>
  <si>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</si>
  <si>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</si>
  <si>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</si>
  <si>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</si>
  <si>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</si>
  <si>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</si>
  <si>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</si>
  <si>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</si>
  <si>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</si>
  <si>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</si>
  <si>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</si>
  <si>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</si>
  <si>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</si>
  <si>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</si>
  <si>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</si>
  <si>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</si>
  <si>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</si>
  <si>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</si>
  <si>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</si>
  <si>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</si>
  <si>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</si>
  <si>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</si>
  <si>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</si>
  <si>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</si>
  <si>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</si>
  <si>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</si>
  <si>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</si>
  <si>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</si>
  <si>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</si>
  <si>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</si>
  <si>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</si>
  <si>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</si>
  <si>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</si>
  <si>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</si>
  <si>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</si>
  <si>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</si>
  <si>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</si>
  <si>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</si>
  <si>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</si>
  <si>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</si>
  <si>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</si>
  <si>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</si>
  <si>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</si>
  <si>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</si>
  <si>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</si>
  <si>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</si>
  <si>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</si>
  <si>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</si>
  <si>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</si>
  <si>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</si>
  <si>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</si>
  <si>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</si>
  <si>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</si>
  <si>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</si>
  <si>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</si>
  <si>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</si>
  <si>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</si>
  <si>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</si>
  <si>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</si>
  <si>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</si>
  <si>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</si>
  <si>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</si>
  <si>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</si>
  <si>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</si>
  <si>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</si>
  <si>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</si>
  <si>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</si>
  <si>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</si>
  <si>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</si>
  <si>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</si>
  <si>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</si>
  <si>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</si>
  <si>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</si>
  <si>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</si>
  <si>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</si>
  <si>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</si>
  <si>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</si>
  <si>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</si>
  <si>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</si>
  <si>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</si>
  <si>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</si>
  <si>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</si>
  <si>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</si>
  <si>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</si>
  <si>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</si>
  <si>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</si>
  <si>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</si>
  <si>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</si>
  <si>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</si>
  <si>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</si>
  <si>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</si>
  <si>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</si>
  <si>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</si>
  <si>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</si>
  <si>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</si>
  <si>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</si>
  <si>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</si>
  <si>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</si>
  <si>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</si>
  <si>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</si>
  <si>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</si>
  <si>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</si>
  <si>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</si>
  <si>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</si>
  <si>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</si>
  <si>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</si>
  <si>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</si>
  <si>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</si>
  <si>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</si>
  <si>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</si>
  <si>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</si>
  <si>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</si>
  <si>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</si>
  <si>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</si>
  <si>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</si>
  <si>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</si>
  <si>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</si>
  <si>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</si>
  <si>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</si>
  <si>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</si>
  <si>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</si>
  <si>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</si>
  <si>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</si>
  <si>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</si>
  <si>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</si>
  <si>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</si>
  <si>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</si>
  <si>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</si>
  <si>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</si>
  <si>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</si>
  <si>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</si>
  <si>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</si>
  <si>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</si>
  <si>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</si>
  <si>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</si>
  <si>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</si>
  <si>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</si>
  <si>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</si>
  <si>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</si>
  <si>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</si>
  <si>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</si>
  <si>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</si>
  <si>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</si>
  <si>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</si>
  <si>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</si>
  <si>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</si>
  <si>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</si>
  <si>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</si>
  <si>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</si>
  <si>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</si>
  <si>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</si>
  <si>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</si>
  <si>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</si>
  <si>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</si>
  <si>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</si>
  <si>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</si>
  <si>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</si>
  <si>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</si>
  <si>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</si>
  <si>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</si>
  <si>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</si>
  <si>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</si>
  <si>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</si>
  <si>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</si>
  <si>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</si>
  <si>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</si>
  <si>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</si>
  <si>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</si>
  <si>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</si>
  <si>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</si>
  <si>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</si>
  <si>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</si>
  <si>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</si>
  <si>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</si>
  <si>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</si>
  <si>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</si>
  <si>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</si>
  <si>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</si>
  <si>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</si>
  <si>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</si>
  <si>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</si>
  <si>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</si>
  <si>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</si>
  <si>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</si>
  <si>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</si>
  <si>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</si>
  <si>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</si>
  <si>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</si>
  <si>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</si>
  <si>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</si>
  <si>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</si>
  <si>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</si>
  <si>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</si>
  <si>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</si>
  <si>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</si>
  <si>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</si>
  <si>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</si>
  <si>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</si>
  <si>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</si>
  <si>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</si>
  <si>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</si>
  <si>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</si>
  <si>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</si>
  <si>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</si>
  <si>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</si>
  <si>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</si>
  <si>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</si>
  <si>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</si>
  <si>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</si>
  <si>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</si>
  <si>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</si>
  <si>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</si>
  <si>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</si>
  <si>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</si>
  <si>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</si>
  <si>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</si>
  <si>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</si>
  <si>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</si>
  <si>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</si>
  <si>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</si>
  <si>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</si>
  <si>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</si>
  <si>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</si>
  <si>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</si>
  <si>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</si>
  <si>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</si>
  <si>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</si>
  <si>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</si>
  <si>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</si>
  <si>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</si>
  <si>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</si>
  <si>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</si>
  <si>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</si>
  <si>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</si>
  <si>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</si>
  <si>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</si>
  <si>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</si>
  <si>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</si>
  <si>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</si>
  <si>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</si>
  <si>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</si>
  <si>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</si>
  <si>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</si>
  <si>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</si>
  <si>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</si>
  <si>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</si>
  <si>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</si>
  <si>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</si>
  <si>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</si>
  <si>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</si>
  <si>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</si>
  <si>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</si>
  <si>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</si>
  <si>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</si>
  <si>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</si>
  <si>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</si>
  <si>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</si>
  <si>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</si>
  <si>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</si>
  <si>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</si>
  <si>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</si>
  <si>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</si>
  <si>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</si>
  <si>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</si>
  <si>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</si>
  <si>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</si>
  <si>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</si>
  <si>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</si>
  <si>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</si>
  <si>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</si>
  <si>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</si>
  <si>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</si>
  <si>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</si>
  <si>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</si>
  <si>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</si>
  <si>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</si>
  <si>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</si>
  <si>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</si>
  <si>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</si>
  <si>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</si>
  <si>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</si>
  <si>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</si>
  <si>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</si>
  <si>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</si>
  <si>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</si>
  <si>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</si>
  <si>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</si>
  <si>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</si>
  <si>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</si>
  <si>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</si>
  <si>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</si>
  <si>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</si>
  <si>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</si>
  <si>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</si>
  <si>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</si>
  <si>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</si>
  <si>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</si>
  <si>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</si>
  <si>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</si>
  <si>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</si>
  <si>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</si>
  <si>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</si>
  <si>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</si>
  <si>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</si>
  <si>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</si>
  <si>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</si>
  <si>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</si>
  <si>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</si>
  <si>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</si>
  <si>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</si>
  <si>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</si>
  <si>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</si>
  <si>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</si>
  <si>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</si>
  <si>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</si>
  <si>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</si>
  <si>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</si>
  <si>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</si>
  <si>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</si>
  <si>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</si>
  <si>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</si>
  <si>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</si>
  <si>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</si>
  <si>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</si>
  <si>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</si>
  <si>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</si>
  <si>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</si>
  <si>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</si>
  <si>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</si>
  <si>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</si>
  <si>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</si>
  <si>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</si>
  <si>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</si>
  <si>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</si>
  <si>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</si>
  <si>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</si>
  <si>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</si>
  <si>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</si>
  <si>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</si>
  <si>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</si>
  <si>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</si>
  <si>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</si>
  <si>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</si>
  <si>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</si>
  <si>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</si>
  <si>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</si>
  <si>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</si>
  <si>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</si>
  <si>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</si>
  <si>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</si>
  <si>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</si>
  <si>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</si>
  <si>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</si>
  <si>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</si>
  <si>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</si>
  <si>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</si>
  <si>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</si>
  <si>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</si>
  <si>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</si>
  <si>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</si>
  <si>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</si>
  <si>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</si>
  <si>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</si>
  <si>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</si>
  <si>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</si>
  <si>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</si>
  <si>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</si>
  <si>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</si>
  <si>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</si>
  <si>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</si>
  <si>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</si>
  <si>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</si>
  <si>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</si>
  <si>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</si>
  <si>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</si>
  <si>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</si>
  <si>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</si>
  <si>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</si>
  <si>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</si>
  <si>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</si>
  <si>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</si>
  <si>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</si>
  <si>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</si>
  <si>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</si>
  <si>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</si>
  <si>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</si>
  <si>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</si>
  <si>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</si>
  <si>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</si>
  <si>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</si>
  <si>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</si>
  <si>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</si>
  <si>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</si>
  <si>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</si>
  <si>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</si>
  <si>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</si>
  <si>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</si>
  <si>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</si>
  <si>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</si>
  <si>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</si>
  <si>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</si>
  <si>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</si>
  <si>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</si>
  <si>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</si>
  <si>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</si>
  <si>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</si>
  <si>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</si>
  <si>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</si>
  <si>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</si>
  <si>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</si>
  <si>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</si>
  <si>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</si>
  <si>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</si>
  <si>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</si>
  <si>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</si>
  <si>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</si>
  <si>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</si>
  <si>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</si>
  <si>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</si>
  <si>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</si>
  <si>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</si>
  <si>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</si>
  <si>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</si>
  <si>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</si>
  <si>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</si>
  <si>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</si>
  <si>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</si>
  <si>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</si>
  <si>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</si>
  <si>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</si>
  <si>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</si>
  <si>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</si>
  <si>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</si>
  <si>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</si>
  <si>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</si>
  <si>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</si>
  <si>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</si>
  <si>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</si>
  <si>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</si>
  <si>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</si>
  <si>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</si>
  <si>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</si>
  <si>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</si>
  <si>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</si>
  <si>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</si>
  <si>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</si>
  <si>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</si>
  <si>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</si>
  <si>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</si>
  <si>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</si>
  <si>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</si>
  <si>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</si>
  <si>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</si>
  <si>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</si>
  <si>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</si>
  <si>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</si>
  <si>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</si>
  <si>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</si>
  <si>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</si>
  <si>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</si>
  <si>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</si>
  <si>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</si>
  <si>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</si>
  <si>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</si>
  <si>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</si>
  <si>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</si>
  <si>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</si>
  <si>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</si>
  <si>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</si>
  <si>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</si>
  <si>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</si>
  <si>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</si>
  <si>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</si>
  <si>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</si>
  <si>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</si>
  <si>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</si>
  <si>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</si>
  <si>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</si>
  <si>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</si>
  <si>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</si>
  <si>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</si>
  <si>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</si>
  <si>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</si>
  <si>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</si>
  <si>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</si>
  <si>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</si>
  <si>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</si>
  <si>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</si>
  <si>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</si>
  <si>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</si>
  <si>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</si>
  <si>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</si>
  <si>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</si>
  <si>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</si>
  <si>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</si>
  <si>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</si>
  <si>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</si>
  <si>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</si>
  <si>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</si>
  <si>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</si>
  <si>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</si>
  <si>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</si>
  <si>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</si>
  <si>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</si>
  <si>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</si>
  <si>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</si>
  <si>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</si>
  <si>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</si>
  <si>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</si>
  <si>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</si>
  <si>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</si>
  <si>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</si>
  <si>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</si>
  <si>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</si>
  <si>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</si>
  <si>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</si>
  <si>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</si>
  <si>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</si>
  <si>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</si>
  <si>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</si>
  <si>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</si>
  <si>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</si>
  <si>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</si>
  <si>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</si>
  <si>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</si>
  <si>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</si>
  <si>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</si>
  <si>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</si>
  <si>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</si>
  <si>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</si>
  <si>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</si>
  <si>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</si>
  <si>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</si>
  <si>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</si>
  <si>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</si>
  <si>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</si>
  <si>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</si>
  <si>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</si>
  <si>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</si>
  <si>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</si>
  <si>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</si>
  <si>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</si>
  <si>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</si>
  <si>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</si>
  <si>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</si>
  <si>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</si>
  <si>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</si>
  <si>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</si>
  <si>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</si>
  <si>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</si>
  <si>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</si>
  <si>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</si>
  <si>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</si>
  <si>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</si>
  <si>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</si>
  <si>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</si>
  <si>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</si>
  <si>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</si>
  <si>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</si>
  <si>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</si>
  <si>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</si>
  <si>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</si>
  <si>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</si>
  <si>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</si>
  <si>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</si>
  <si>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</si>
  <si>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</si>
  <si>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</si>
  <si>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</si>
  <si>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</si>
  <si>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</si>
  <si>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</si>
  <si>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</si>
  <si>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</si>
  <si>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</si>
  <si>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</si>
  <si>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</si>
  <si>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</si>
  <si>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</si>
  <si>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</si>
  <si>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</si>
  <si>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</si>
  <si>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</si>
  <si>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</si>
  <si>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</si>
  <si>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</si>
  <si>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</si>
  <si>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</si>
  <si>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</si>
  <si>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</si>
  <si>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</si>
  <si>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</si>
  <si>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</si>
  <si>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</si>
  <si>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</si>
  <si>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</si>
  <si>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</si>
  <si>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</si>
  <si>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</si>
  <si>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</si>
  <si>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</si>
  <si>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</si>
  <si>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</si>
  <si>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</si>
  <si>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</si>
  <si>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</si>
  <si>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</si>
  <si>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</si>
  <si>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</si>
  <si>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</si>
  <si>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</si>
  <si>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</si>
  <si>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</si>
  <si>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</si>
  <si>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</si>
  <si>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</si>
  <si>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</si>
  <si>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</si>
  <si>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</si>
  <si>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</si>
  <si>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</si>
  <si>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</si>
  <si>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</si>
  <si>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</si>
  <si>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</si>
  <si>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</si>
  <si>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</si>
  <si>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</si>
  <si>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</si>
  <si>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</si>
  <si>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</si>
  <si>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</si>
  <si>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</si>
  <si>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</si>
  <si>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</si>
  <si>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</si>
  <si>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</si>
  <si>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</si>
  <si>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</si>
  <si>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</si>
  <si>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</si>
  <si>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</si>
  <si>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</si>
  <si>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</si>
  <si>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</si>
  <si>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</si>
  <si>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</si>
  <si>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</si>
  <si>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</si>
  <si>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</si>
  <si>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</si>
  <si>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</si>
  <si>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</si>
  <si>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</si>
  <si>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</si>
  <si>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</si>
  <si>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</si>
  <si>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</si>
  <si>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</si>
  <si>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</si>
  <si>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</si>
  <si>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</si>
  <si>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</si>
  <si>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</si>
  <si>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</si>
  <si>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</si>
  <si>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</si>
  <si>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</si>
  <si>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</si>
  <si>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</si>
  <si>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</si>
  <si>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</si>
  <si>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</si>
  <si>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</si>
  <si>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</si>
  <si>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</si>
  <si>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</si>
  <si>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</si>
  <si>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</si>
  <si>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</si>
  <si>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</si>
  <si>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</si>
  <si>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</si>
  <si>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</si>
  <si>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</si>
  <si>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</si>
  <si>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</si>
  <si>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</si>
  <si>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</si>
  <si>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</si>
  <si>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</si>
  <si>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</si>
  <si>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</si>
  <si>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</si>
  <si>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</si>
  <si>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</si>
  <si>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</si>
  <si>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</si>
  <si>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</si>
  <si>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</si>
  <si>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</si>
  <si>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</si>
  <si>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</si>
  <si>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</si>
  <si>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</si>
  <si>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</si>
  <si>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</si>
  <si>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</si>
  <si>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</si>
  <si>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</si>
  <si>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</si>
  <si>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</si>
  <si>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</si>
  <si>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</si>
  <si>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</si>
  <si>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</si>
  <si>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</si>
  <si>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</si>
  <si>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</si>
  <si>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</si>
  <si>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</si>
  <si>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</si>
  <si>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</si>
  <si>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</si>
  <si>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</si>
  <si>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</si>
  <si>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</si>
  <si>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</si>
  <si>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</si>
  <si>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</si>
  <si>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</si>
  <si>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</si>
  <si>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</si>
  <si>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</si>
  <si>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</si>
  <si>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</si>
  <si>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</si>
  <si>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</si>
  <si>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</si>
  <si>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</si>
  <si>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</si>
  <si>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</si>
  <si>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</si>
  <si>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</si>
  <si>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</si>
  <si>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</si>
  <si>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</si>
  <si>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</si>
  <si>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</si>
  <si>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</si>
  <si>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</si>
  <si>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</si>
  <si>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</si>
  <si>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</si>
  <si>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</si>
  <si>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</si>
  <si>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</si>
  <si>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</si>
  <si>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</si>
  <si>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</si>
  <si>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</si>
  <si>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</si>
  <si>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</si>
  <si>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</si>
  <si>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</si>
  <si>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</si>
  <si>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</si>
  <si>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</si>
  <si>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</si>
  <si>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</si>
  <si>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</si>
  <si>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</si>
  <si>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</si>
  <si>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</si>
  <si>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</si>
  <si>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</si>
  <si>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</si>
  <si>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</si>
  <si>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</si>
  <si>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</si>
  <si>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</si>
  <si>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</si>
  <si>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</si>
  <si>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</si>
  <si>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</si>
  <si>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</si>
  <si>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</si>
  <si>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</si>
  <si>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</si>
  <si>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</si>
  <si>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</si>
  <si>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</si>
  <si>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</si>
  <si>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</si>
  <si>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</si>
  <si>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</si>
  <si>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</si>
  <si>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</si>
  <si>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</si>
  <si>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</si>
  <si>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</si>
  <si>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</si>
  <si>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</si>
  <si>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</si>
  <si>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</si>
  <si>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</si>
  <si>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</si>
  <si>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</si>
  <si>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</si>
  <si>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</si>
  <si>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</si>
  <si>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</si>
  <si>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</si>
  <si>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</si>
  <si>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</si>
  <si>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</si>
  <si>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</si>
  <si>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</si>
  <si>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</si>
  <si>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</si>
  <si>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</si>
  <si>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</si>
  <si>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</si>
  <si>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</si>
  <si>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</si>
  <si>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</si>
  <si>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</si>
  <si>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</si>
  <si>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</si>
  <si>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</si>
  <si>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</si>
  <si>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</si>
  <si>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</si>
  <si>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</si>
  <si>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</si>
  <si>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</si>
  <si>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</si>
  <si>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</si>
  <si>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</si>
  <si>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</si>
  <si>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</si>
  <si>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</si>
  <si>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</si>
  <si>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</si>
  <si>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</si>
  <si>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</si>
  <si>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</si>
  <si>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</si>
  <si>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</si>
  <si>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</si>
  <si>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</si>
  <si>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</si>
  <si>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</si>
  <si>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</si>
  <si>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</si>
  <si>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</si>
  <si>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</si>
  <si>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</si>
  <si>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</si>
  <si>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</si>
  <si>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</si>
  <si>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</si>
  <si>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</si>
  <si>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</si>
  <si>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</si>
  <si>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</si>
  <si>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</si>
  <si>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</si>
  <si>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</si>
  <si>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</si>
  <si>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</si>
  <si>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</si>
  <si>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</si>
  <si>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</si>
  <si>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</si>
  <si>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</si>
  <si>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</si>
  <si>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</si>
  <si>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</si>
  <si>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</si>
  <si>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</si>
  <si>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</si>
  <si>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</si>
  <si>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</si>
  <si>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</si>
  <si>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</si>
  <si>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</si>
  <si>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</si>
  <si>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</si>
  <si>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</si>
  <si>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</si>
  <si>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</si>
  <si>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</si>
  <si>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</si>
  <si>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</si>
  <si>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</si>
  <si>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</si>
  <si>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</si>
  <si>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</si>
  <si>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</si>
  <si>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</si>
  <si>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</si>
  <si>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</si>
  <si>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</si>
  <si>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</si>
  <si>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</si>
  <si>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</si>
  <si>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</si>
  <si>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</si>
  <si>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</si>
  <si>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</si>
  <si>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</si>
  <si>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</si>
  <si>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</si>
  <si>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</si>
  <si>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</si>
  <si>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</si>
  <si>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</si>
  <si>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</si>
  <si>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</si>
  <si>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</si>
  <si>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</si>
  <si>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</si>
  <si>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</si>
  <si>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</si>
  <si>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</si>
  <si>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</si>
  <si>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</si>
  <si>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</si>
  <si>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</si>
  <si>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</si>
  <si>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</si>
  <si>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</si>
  <si>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</si>
  <si>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</si>
  <si>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</si>
  <si>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</si>
  <si>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</si>
  <si>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</si>
  <si>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</si>
  <si>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</si>
  <si>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</si>
  <si>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</si>
  <si>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</si>
  <si>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</si>
  <si>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</si>
  <si>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</si>
  <si>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</si>
  <si>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</si>
  <si>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</si>
  <si>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</si>
  <si>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</si>
  <si>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</si>
  <si>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</si>
  <si>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</si>
  <si>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</si>
  <si>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</si>
  <si>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</si>
  <si>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</si>
  <si>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</si>
  <si>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</si>
  <si>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</si>
  <si>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</si>
  <si>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</si>
  <si>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</si>
  <si>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</si>
  <si>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</si>
  <si>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</si>
  <si>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</si>
  <si>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</si>
  <si>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</si>
  <si>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</si>
  <si>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</si>
  <si>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</si>
  <si>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</si>
  <si>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</si>
  <si>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</si>
  <si>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</si>
  <si>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</si>
  <si>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</si>
  <si>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</si>
  <si>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</si>
  <si>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</si>
  <si>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</si>
  <si>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</si>
  <si>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</si>
  <si>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</si>
  <si>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</si>
  <si>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</si>
  <si>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</si>
  <si>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</si>
  <si>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</si>
  <si>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</si>
  <si>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</si>
  <si>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</si>
  <si>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</si>
  <si>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</si>
  <si>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</si>
  <si>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</si>
  <si>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</si>
  <si>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</si>
  <si>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</si>
  <si>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</si>
  <si>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</si>
  <si>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</si>
  <si>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</si>
  <si>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</si>
  <si>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</si>
  <si>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</si>
  <si>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</si>
  <si>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</si>
  <si>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</si>
  <si>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</si>
  <si>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</si>
  <si>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</si>
  <si>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</si>
  <si>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</si>
  <si>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</si>
  <si>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</si>
  <si>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</si>
  <si>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</si>
  <si>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</si>
  <si>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</si>
  <si>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</si>
  <si>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</si>
  <si>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</si>
  <si>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</si>
  <si>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</si>
  <si>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</si>
  <si>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</si>
  <si>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</si>
  <si>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</si>
  <si>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</si>
  <si>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</si>
  <si>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</si>
  <si>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</si>
  <si>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</si>
  <si>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</si>
  <si>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</si>
  <si>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</si>
  <si>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</si>
  <si>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</si>
  <si>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</si>
  <si>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</si>
  <si>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</si>
  <si>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</si>
  <si>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</si>
  <si>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</si>
  <si>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</si>
  <si>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</si>
  <si>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</si>
  <si>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</si>
  <si>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</si>
  <si>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</si>
  <si>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</si>
  <si>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</si>
  <si>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</si>
  <si>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</si>
  <si>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</si>
  <si>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</si>
  <si>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</si>
  <si>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</si>
  <si>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</si>
  <si>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</si>
  <si>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</si>
  <si>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</si>
  <si>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</si>
  <si>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</si>
  <si>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</si>
  <si>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</si>
  <si>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</si>
  <si>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</si>
  <si>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</si>
  <si>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</si>
  <si>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</si>
  <si>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</si>
  <si>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</si>
  <si>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</si>
  <si>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</si>
  <si>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</si>
  <si>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</si>
  <si>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</si>
  <si>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</si>
  <si>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</si>
  <si>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</si>
  <si>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</si>
  <si>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</si>
  <si>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</si>
  <si>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</si>
  <si>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</si>
  <si>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</si>
  <si>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</si>
  <si>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</si>
  <si>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</si>
  <si>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</si>
  <si>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</si>
  <si>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</si>
  <si>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</si>
  <si>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</si>
  <si>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</si>
  <si>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</si>
  <si>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</si>
  <si>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</si>
  <si>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</si>
  <si>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</si>
  <si>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</si>
  <si>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</si>
  <si>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</si>
  <si>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</si>
  <si>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</si>
  <si>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</si>
  <si>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</si>
  <si>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</si>
  <si>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</si>
  <si>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</si>
  <si>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</si>
  <si>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</si>
  <si>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</si>
  <si>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</si>
  <si>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</si>
  <si>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</si>
  <si>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</si>
  <si>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</si>
  <si>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</si>
  <si>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</si>
  <si>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</si>
  <si>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</si>
  <si>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</si>
  <si>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</si>
  <si>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</si>
  <si>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</si>
  <si>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</si>
  <si>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</si>
  <si>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</si>
  <si>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</si>
  <si>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</si>
  <si>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</si>
  <si>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</si>
  <si>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</si>
  <si>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</si>
  <si>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</si>
  <si>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</si>
  <si>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</si>
  <si>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</si>
  <si>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</si>
  <si>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</si>
  <si>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</si>
  <si>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</si>
  <si>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</si>
  <si>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</si>
  <si>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</si>
  <si>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</si>
  <si>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</si>
  <si>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</si>
  <si>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</si>
  <si>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</si>
  <si>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</si>
  <si>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</si>
  <si>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</si>
  <si>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</si>
  <si>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</si>
  <si>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</si>
  <si>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</si>
  <si>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</si>
  <si>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</si>
  <si>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</si>
  <si>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</si>
  <si>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</si>
  <si>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</si>
  <si>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</si>
  <si>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</si>
  <si>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</si>
  <si>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</si>
  <si>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</si>
  <si>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</si>
  <si>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</si>
  <si>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</si>
  <si>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</si>
  <si>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</si>
  <si>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</si>
  <si>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</si>
  <si>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</si>
  <si>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</si>
  <si>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</si>
  <si>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</si>
  <si>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</si>
  <si>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</si>
  <si>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</si>
  <si>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</si>
  <si>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</si>
  <si>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</si>
  <si>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</si>
  <si>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</si>
  <si>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</si>
  <si>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</si>
  <si>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</si>
  <si>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</si>
  <si>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</si>
  <si>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</si>
  <si>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</si>
  <si>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</si>
  <si>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</si>
  <si>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</si>
  <si>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</si>
  <si>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</si>
  <si>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</si>
  <si>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</si>
  <si>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</si>
  <si>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</si>
  <si>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</si>
  <si>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</si>
  <si>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</si>
  <si>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</si>
  <si>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</si>
  <si>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</si>
  <si>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</si>
  <si>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</si>
  <si>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</si>
  <si>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</si>
  <si>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</si>
  <si>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</si>
  <si>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</si>
  <si>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</si>
  <si>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</si>
  <si>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</si>
  <si>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</si>
  <si>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</si>
  <si>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</si>
  <si>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</si>
  <si>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</si>
  <si>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</si>
  <si>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</si>
  <si>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</si>
  <si>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</si>
  <si>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</si>
  <si>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</si>
  <si>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</si>
  <si>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</si>
  <si>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</si>
  <si>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</si>
  <si>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</si>
  <si>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</si>
  <si>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</si>
  <si>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</si>
  <si>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</si>
  <si>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</si>
  <si>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</si>
  <si>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</si>
  <si>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</si>
  <si>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</si>
  <si>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</si>
  <si>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</si>
  <si>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</si>
  <si>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</si>
  <si>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</si>
  <si>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</si>
  <si>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</si>
  <si>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</si>
  <si>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</si>
  <si>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</si>
  <si>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</si>
  <si>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</si>
  <si>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</si>
  <si>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</si>
  <si>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</si>
  <si>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</si>
  <si>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</si>
  <si>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</si>
  <si>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</si>
  <si>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</si>
  <si>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</si>
  <si>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</si>
  <si>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</si>
  <si>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</si>
  <si>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</si>
  <si>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</si>
  <si>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</si>
  <si>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</si>
  <si>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</si>
  <si>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</si>
  <si>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</si>
  <si>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</si>
  <si>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</si>
  <si>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</si>
  <si>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</si>
  <si>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</si>
  <si>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</si>
  <si>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</si>
  <si>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</si>
  <si>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</si>
  <si>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</si>
  <si>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</si>
  <si>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</si>
  <si>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</si>
  <si>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</si>
  <si>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</si>
  <si>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</si>
  <si>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</si>
  <si>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</si>
  <si>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</si>
  <si>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</si>
  <si>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</si>
  <si>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</si>
  <si>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</si>
  <si>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</si>
  <si>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</si>
  <si>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</si>
  <si>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</si>
  <si>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</si>
  <si>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</si>
  <si>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</si>
  <si>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</si>
  <si>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</si>
  <si>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</si>
  <si>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</si>
  <si>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</si>
  <si>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</si>
  <si>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</si>
  <si>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</si>
  <si>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</si>
  <si>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</si>
  <si>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</si>
  <si>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</si>
  <si>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</si>
  <si>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</si>
  <si>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</si>
  <si>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</si>
  <si>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</si>
  <si>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</si>
  <si>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</si>
  <si>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</si>
  <si>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</si>
  <si>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</si>
  <si>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</si>
  <si>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</si>
  <si>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</si>
  <si>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</si>
  <si>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</si>
  <si>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</si>
  <si>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</si>
  <si>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</si>
  <si>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</si>
  <si>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</si>
  <si>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</si>
  <si>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</si>
  <si>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</si>
  <si>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</si>
  <si>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</si>
  <si>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</si>
  <si>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</si>
  <si>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</si>
  <si>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</si>
  <si>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</si>
  <si>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</si>
  <si>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</si>
  <si>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</si>
  <si>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</si>
  <si>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</si>
  <si>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</si>
  <si>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</si>
  <si>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</si>
  <si>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</si>
  <si>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</si>
  <si>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</si>
  <si>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</si>
  <si>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</si>
  <si>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</si>
  <si>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</si>
  <si>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</si>
  <si>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</si>
  <si>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</si>
  <si>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</si>
  <si>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</si>
  <si>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</si>
  <si>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</si>
  <si>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</si>
  <si>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</si>
  <si>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</si>
  <si>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</si>
  <si>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</si>
  <si>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</si>
  <si>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</si>
  <si>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</si>
  <si>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</si>
  <si>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</si>
  <si>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</si>
  <si>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</si>
  <si>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</si>
  <si>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</si>
  <si>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</si>
  <si>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</si>
  <si>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</si>
  <si>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</si>
  <si>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</si>
  <si>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</si>
  <si>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</si>
  <si>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</si>
  <si>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</si>
  <si>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</si>
  <si>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</si>
  <si>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</si>
  <si>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</si>
  <si>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</si>
  <si>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</si>
  <si>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</si>
  <si>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</si>
  <si>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</si>
  <si>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</si>
  <si>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</si>
  <si>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</si>
  <si>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</si>
  <si>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</si>
  <si>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</si>
  <si>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</si>
  <si>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</si>
  <si>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</si>
  <si>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</si>
  <si>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</si>
  <si>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</si>
  <si>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</si>
  <si>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</si>
  <si>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</si>
  <si>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</si>
  <si>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</si>
  <si>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</si>
  <si>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</si>
  <si>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</si>
  <si>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</si>
  <si>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</si>
  <si>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</si>
  <si>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</si>
  <si>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</si>
  <si>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</si>
  <si>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</si>
  <si>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</si>
  <si>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</si>
  <si>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</si>
  <si>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</si>
  <si>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</si>
  <si>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</si>
  <si>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</si>
  <si>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</si>
  <si>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</si>
  <si>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</si>
  <si>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</si>
  <si>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</si>
  <si>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</si>
  <si>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</si>
  <si>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</si>
  <si>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</si>
  <si>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</si>
  <si>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</si>
  <si>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</si>
  <si>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</si>
  <si>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</si>
  <si>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</si>
  <si>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</si>
  <si>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</si>
  <si>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</si>
  <si>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</si>
  <si>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</si>
  <si>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</si>
  <si>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</si>
  <si>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</si>
  <si>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</si>
  <si>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</si>
  <si>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</si>
  <si>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</si>
  <si>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</si>
  <si>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</si>
  <si>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</si>
  <si>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</si>
  <si>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</si>
  <si>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</si>
  <si>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</si>
  <si>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</si>
  <si>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</si>
  <si>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</si>
  <si>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</si>
  <si>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</si>
  <si>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</si>
  <si>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</si>
  <si>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</si>
  <si>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</si>
  <si>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</si>
  <si>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</si>
  <si>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</si>
  <si>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</si>
  <si>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</si>
  <si>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</si>
  <si>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</si>
  <si>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</si>
  <si>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</si>
  <si>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</si>
  <si>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</si>
  <si>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</si>
  <si>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</si>
  <si>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</si>
  <si>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</si>
  <si>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</si>
  <si>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</si>
  <si>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</si>
  <si>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</si>
  <si>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</si>
  <si>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</si>
  <si>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</si>
  <si>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</si>
  <si>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</si>
  <si>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</si>
  <si>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</si>
  <si>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</si>
  <si>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</si>
  <si>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</si>
  <si>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</si>
  <si>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</si>
  <si>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</si>
  <si>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</si>
  <si>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</si>
  <si>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</si>
  <si>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</si>
  <si>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</si>
  <si>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</si>
  <si>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</si>
  <si>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</si>
  <si>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</si>
  <si>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</si>
  <si>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</si>
  <si>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</si>
  <si>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</si>
  <si>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</si>
  <si>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</si>
  <si>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</si>
  <si>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</si>
  <si>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</si>
  <si>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</si>
  <si>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</si>
  <si>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</si>
  <si>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</si>
  <si>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</si>
  <si>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</si>
  <si>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</si>
  <si>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</si>
  <si>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</si>
  <si>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</si>
  <si>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</si>
  <si>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</si>
  <si>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</si>
  <si>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</si>
  <si>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</si>
  <si>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</si>
  <si>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</si>
  <si>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</si>
  <si>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</si>
  <si>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</si>
  <si>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</si>
  <si>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</si>
  <si>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</si>
  <si>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</si>
  <si>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</si>
  <si>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</si>
  <si>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</si>
  <si>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</si>
  <si>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</si>
  <si>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</si>
  <si>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</si>
  <si>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</si>
  <si>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</si>
  <si>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</si>
  <si>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</si>
  <si>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</si>
  <si>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</si>
  <si>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</si>
  <si>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</si>
  <si>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</si>
  <si>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</si>
  <si>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</si>
  <si>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</si>
  <si>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</si>
  <si>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</si>
  <si>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</si>
  <si>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</si>
  <si>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</si>
  <si>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</si>
  <si>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</si>
  <si>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</si>
  <si>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</si>
  <si>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</si>
  <si>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</si>
  <si>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</si>
  <si>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</si>
  <si>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</si>
  <si>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</si>
  <si>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</si>
  <si>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</si>
  <si>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</si>
  <si>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</si>
  <si>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</si>
  <si>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</si>
  <si>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</si>
  <si>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</si>
  <si>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</si>
  <si>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</si>
  <si>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</si>
  <si>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</si>
  <si>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</si>
  <si>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</si>
  <si>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</si>
  <si>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</si>
  <si>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</si>
  <si>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</si>
  <si>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</si>
  <si>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</si>
  <si>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</si>
  <si>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</si>
  <si>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</si>
  <si>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</si>
  <si>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</si>
  <si>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</si>
  <si>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</si>
  <si>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</si>
  <si>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</si>
  <si>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</si>
  <si>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</si>
  <si>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</si>
  <si>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</si>
  <si>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</si>
  <si>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</si>
  <si>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</si>
  <si>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</si>
  <si>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</si>
  <si>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</si>
  <si>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</si>
  <si>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</si>
  <si>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</si>
  <si>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</si>
  <si>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</si>
  <si>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</si>
  <si>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</si>
  <si>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</si>
  <si>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</si>
  <si>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</si>
  <si>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</si>
  <si>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</si>
  <si>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</si>
  <si>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</si>
  <si>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</si>
  <si>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</si>
  <si>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</si>
  <si>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</si>
  <si>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</si>
  <si>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</si>
  <si>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</si>
  <si>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</si>
  <si>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</si>
  <si>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</si>
  <si>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</si>
  <si>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</si>
  <si>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</si>
  <si>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</si>
  <si>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</si>
  <si>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</si>
  <si>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</si>
  <si>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</si>
  <si>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</si>
  <si>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</si>
  <si>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</si>
  <si>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</si>
  <si>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</si>
  <si>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</si>
  <si>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</si>
  <si>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</si>
  <si>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</si>
  <si>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</si>
  <si>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</si>
  <si>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</si>
  <si>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</si>
  <si>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</si>
  <si>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</si>
  <si>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</si>
  <si>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</si>
  <si>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</si>
  <si>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</si>
  <si>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</si>
  <si>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</si>
  <si>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</si>
  <si>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</si>
  <si>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</si>
  <si>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</si>
  <si>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</si>
  <si>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</si>
  <si>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</si>
  <si>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</si>
  <si>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</si>
  <si>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</si>
  <si>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</si>
  <si>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</si>
  <si>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</si>
  <si>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</si>
  <si>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</si>
  <si>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</si>
  <si>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</si>
  <si>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</si>
  <si>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</si>
  <si>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</si>
  <si>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</si>
  <si>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</si>
  <si>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</si>
  <si>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</si>
  <si>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</si>
  <si>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</si>
  <si>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</si>
  <si>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</si>
  <si>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</si>
  <si>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</si>
  <si>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</si>
  <si>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</si>
  <si>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</si>
  <si>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</si>
  <si>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</si>
  <si>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</si>
  <si>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</si>
  <si>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</si>
  <si>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</si>
  <si>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</si>
  <si>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</si>
  <si>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</si>
  <si>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</si>
  <si>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</si>
  <si>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</si>
  <si>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</si>
  <si>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</si>
  <si>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</si>
  <si>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</si>
  <si>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</si>
  <si>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</si>
  <si>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</si>
  <si>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</si>
  <si>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</si>
  <si>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</si>
  <si>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</si>
  <si>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</si>
  <si>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</si>
  <si>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</si>
  <si>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</si>
  <si>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</si>
  <si>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</si>
  <si>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</si>
  <si>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</si>
  <si>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</si>
  <si>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</si>
  <si>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</si>
  <si>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</si>
  <si>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</si>
  <si>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</si>
  <si>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</si>
  <si>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</si>
  <si>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</si>
  <si>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</si>
  <si>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</si>
  <si>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</si>
  <si>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</si>
  <si>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</si>
  <si>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</si>
  <si>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</si>
  <si>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</si>
  <si>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</si>
  <si>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</si>
  <si>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</si>
  <si>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</si>
  <si>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</si>
  <si>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</si>
  <si>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</si>
  <si>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</si>
  <si>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</si>
  <si>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</si>
  <si>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</si>
  <si>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</si>
  <si>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</si>
  <si>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</si>
  <si>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</si>
  <si>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</si>
  <si>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</si>
  <si>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</si>
  <si>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</si>
  <si>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</si>
  <si>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</si>
  <si>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</si>
  <si>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</si>
  <si>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</si>
  <si>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</si>
  <si>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</si>
  <si>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</si>
  <si>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</si>
  <si>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</si>
  <si>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</si>
  <si>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</si>
  <si>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</si>
  <si>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</si>
  <si>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</si>
  <si>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</si>
  <si>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</si>
  <si>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</si>
  <si>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</si>
  <si>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</si>
  <si>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</si>
  <si>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</si>
  <si>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</si>
  <si>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</si>
  <si>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</si>
  <si>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</si>
  <si>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</si>
  <si>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</si>
  <si>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</si>
  <si>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</si>
  <si>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</si>
  <si>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</si>
  <si>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</si>
  <si>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</si>
  <si>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</si>
  <si>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</si>
  <si>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</si>
  <si>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</si>
  <si>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</si>
  <si>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</si>
  <si>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</si>
  <si>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</si>
  <si>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</si>
  <si>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</si>
  <si>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</si>
  <si>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</si>
  <si>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</si>
  <si>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</si>
  <si>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</si>
  <si>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</si>
  <si>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</si>
  <si>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</si>
  <si>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</si>
  <si>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</si>
  <si>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</si>
  <si>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</si>
  <si>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</si>
  <si>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</si>
  <si>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</si>
  <si>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</si>
  <si>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</si>
  <si>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</si>
  <si>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</si>
  <si>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</si>
  <si>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</si>
  <si>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</si>
  <si>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</si>
  <si>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</si>
  <si>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</si>
  <si>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</si>
  <si>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</si>
  <si>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</si>
  <si>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</si>
  <si>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</si>
  <si>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</si>
  <si>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</si>
  <si>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</si>
  <si>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</si>
  <si>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</si>
  <si>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</si>
  <si>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</si>
  <si>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</si>
  <si>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</si>
  <si>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</si>
  <si>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</si>
  <si>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</si>
  <si>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</si>
  <si>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</si>
  <si>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</si>
  <si>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</si>
  <si>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</si>
  <si>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</si>
  <si>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</si>
  <si>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</si>
  <si>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</si>
  <si>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</si>
  <si>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</si>
  <si>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</si>
  <si>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</si>
  <si>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</si>
  <si>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</si>
  <si>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</si>
  <si>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</si>
  <si>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</si>
  <si>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</si>
  <si>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</si>
  <si>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</si>
  <si>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</si>
  <si>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</si>
  <si>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</si>
  <si>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</si>
  <si>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</si>
  <si>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</si>
  <si>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</si>
  <si>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</si>
  <si>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</si>
  <si>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</si>
  <si>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</si>
  <si>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</si>
  <si>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</si>
  <si>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</si>
  <si>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</si>
  <si>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</si>
  <si>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</si>
  <si>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</si>
  <si>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</si>
  <si>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</si>
  <si>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</si>
  <si>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</si>
  <si>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</si>
  <si>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</si>
  <si>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</si>
  <si>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</si>
  <si>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</si>
  <si>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</si>
  <si>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</si>
  <si>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</si>
  <si>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</si>
  <si>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</si>
  <si>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</si>
  <si>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</si>
  <si>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</si>
  <si>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</si>
  <si>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</si>
  <si>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</si>
  <si>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</si>
  <si>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</si>
  <si>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</si>
  <si>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</si>
  <si>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</si>
  <si>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</si>
  <si>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</si>
  <si>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</si>
  <si>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</si>
  <si>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</si>
  <si>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</si>
  <si>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</si>
  <si>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</si>
  <si>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</si>
  <si>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</si>
  <si>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</si>
  <si>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</si>
  <si>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</si>
  <si>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</si>
  <si>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</si>
  <si>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</si>
  <si>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</si>
  <si>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</si>
  <si>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</si>
  <si>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</si>
  <si>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</si>
  <si>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</si>
  <si>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</si>
  <si>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</si>
  <si>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</si>
  <si>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</si>
  <si>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</si>
  <si>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</si>
  <si>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</si>
  <si>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</si>
  <si>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</si>
  <si>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</si>
  <si>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</si>
  <si>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</si>
  <si>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</si>
  <si>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</si>
  <si>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</si>
  <si>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</si>
  <si>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</si>
  <si>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</si>
  <si>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</si>
  <si>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</si>
  <si>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</si>
  <si>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</si>
  <si>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</si>
  <si>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</si>
  <si>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</si>
  <si>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</si>
  <si>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</si>
  <si>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</si>
  <si>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</si>
  <si>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</si>
  <si>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</si>
  <si>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</si>
  <si>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</si>
  <si>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</si>
  <si>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</si>
  <si>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</si>
  <si>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</si>
  <si>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</si>
  <si>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</si>
  <si>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</si>
  <si>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</si>
  <si>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</si>
  <si>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</si>
  <si>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</si>
  <si>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</si>
  <si>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</si>
  <si>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</si>
  <si>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</si>
  <si>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</si>
  <si>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</si>
  <si>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</si>
  <si>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</si>
  <si>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</si>
  <si>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</si>
  <si>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</si>
  <si>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</si>
  <si>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</si>
  <si>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</si>
  <si>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</si>
  <si>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</si>
  <si>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</si>
  <si>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</si>
  <si>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</si>
  <si>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</si>
  <si>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</si>
  <si>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</si>
  <si>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</si>
  <si>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</si>
  <si>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</si>
  <si>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</si>
  <si>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</si>
  <si>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</si>
  <si>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</si>
  <si>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</si>
  <si>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</si>
  <si>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</si>
  <si>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</si>
  <si>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</si>
  <si>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</si>
  <si>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</si>
  <si>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</si>
  <si>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</si>
  <si>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</si>
  <si>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</si>
  <si>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</si>
  <si>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</si>
  <si>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</si>
  <si>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</si>
  <si>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</si>
  <si>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</si>
  <si>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</si>
  <si>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</si>
  <si>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</si>
  <si>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</si>
  <si>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</si>
  <si>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</si>
  <si>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</si>
  <si>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</si>
  <si>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</si>
  <si>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</si>
  <si>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</si>
  <si>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</si>
  <si>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</si>
  <si>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</si>
  <si>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</si>
  <si>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</si>
  <si>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</si>
  <si>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</si>
  <si>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</si>
  <si>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</si>
  <si>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</si>
  <si>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</si>
  <si>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</si>
  <si>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</si>
  <si>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</si>
  <si>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</si>
  <si>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</si>
  <si>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</si>
  <si>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</si>
  <si>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</si>
  <si>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</si>
  <si>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</si>
  <si>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</si>
  <si>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</si>
  <si>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</si>
  <si>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</si>
  <si>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</si>
  <si>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</si>
  <si>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</si>
  <si>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</si>
  <si>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</si>
  <si>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</si>
  <si>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</si>
  <si>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</si>
  <si>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</si>
  <si>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</si>
  <si>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</si>
  <si>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</si>
  <si>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</si>
  <si>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</si>
  <si>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</si>
  <si>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</si>
  <si>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</si>
  <si>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</si>
  <si>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</si>
  <si>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</si>
  <si>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</si>
  <si>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</si>
  <si>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</si>
  <si>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</si>
  <si>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</si>
  <si>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</si>
  <si>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</si>
  <si>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</si>
  <si>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</si>
  <si>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</si>
  <si>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</si>
  <si>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</si>
  <si>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</si>
  <si>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</si>
  <si>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</si>
  <si>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</si>
  <si>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</si>
  <si>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</si>
  <si>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</si>
  <si>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</si>
  <si>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</si>
  <si>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</si>
  <si>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</si>
  <si>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</si>
  <si>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</si>
  <si>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</si>
  <si>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</si>
  <si>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</si>
  <si>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</si>
  <si>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</si>
  <si>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</si>
  <si>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</si>
  <si>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</si>
  <si>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</si>
  <si>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</si>
  <si>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</si>
  <si>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</si>
  <si>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</si>
  <si>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</si>
  <si>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</si>
  <si>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</si>
  <si>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</si>
  <si>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</si>
  <si>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</si>
  <si>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</si>
  <si>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</si>
  <si>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</si>
  <si>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</si>
  <si>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</si>
  <si>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</si>
  <si>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</si>
  <si>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</si>
  <si>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</si>
  <si>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</si>
  <si>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</si>
  <si>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</si>
  <si>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</si>
  <si>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</si>
  <si>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</si>
  <si>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</si>
  <si>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</si>
  <si>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</si>
  <si>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</si>
  <si>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</si>
  <si>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</si>
  <si>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</si>
  <si>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</si>
  <si>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</si>
  <si>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</si>
  <si>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</si>
  <si>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</si>
  <si>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</si>
  <si>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</si>
  <si>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</si>
  <si>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</si>
  <si>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</si>
  <si>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</si>
  <si>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</si>
  <si>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</si>
  <si>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</si>
  <si>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</si>
  <si>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</si>
  <si>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</si>
  <si>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</si>
  <si>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</si>
  <si>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</si>
  <si>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</si>
  <si>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</si>
  <si>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</si>
  <si>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</si>
  <si>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</si>
  <si>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</si>
  <si>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</si>
  <si>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</si>
  <si>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</si>
  <si>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</si>
  <si>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</si>
  <si>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</si>
  <si>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</si>
  <si>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</si>
  <si>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</si>
  <si>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</si>
  <si>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</si>
  <si>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</si>
  <si>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</si>
  <si>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</si>
  <si>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</si>
  <si>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</si>
  <si>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</si>
  <si>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</si>
  <si>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</si>
  <si>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</si>
  <si>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</si>
  <si>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</si>
  <si>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</si>
  <si>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</si>
  <si>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</si>
  <si>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</si>
  <si>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</si>
  <si>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</si>
  <si>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</si>
  <si>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</si>
  <si>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</si>
  <si>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</si>
  <si>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</si>
  <si>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</si>
  <si>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</si>
  <si>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</si>
  <si>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</si>
  <si>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</si>
  <si>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</si>
  <si>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</si>
  <si>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</si>
  <si>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</si>
  <si>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</si>
  <si>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</si>
  <si>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</si>
  <si>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</si>
  <si>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</si>
  <si>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</si>
  <si>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</si>
  <si>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</si>
  <si>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</si>
  <si>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</si>
  <si>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</si>
  <si>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</si>
  <si>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</si>
  <si>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</si>
  <si>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</si>
  <si>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</si>
  <si>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</si>
  <si>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</si>
  <si>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</si>
  <si>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</si>
  <si>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</si>
  <si>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</si>
  <si>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</si>
  <si>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</si>
  <si>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</si>
  <si>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</si>
  <si>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</si>
  <si>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</si>
  <si>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</si>
  <si>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</si>
  <si>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</si>
  <si>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</si>
  <si>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</si>
  <si>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</si>
  <si>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</si>
  <si>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</si>
  <si>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</si>
  <si>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</si>
  <si>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</si>
  <si>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</si>
  <si>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</si>
  <si>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</si>
  <si>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</si>
  <si>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</si>
  <si>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</si>
  <si>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</si>
  <si>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</si>
  <si>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</si>
  <si>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</si>
  <si>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</si>
  <si>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</si>
  <si>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</si>
  <si>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</si>
  <si>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</si>
  <si>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</si>
  <si>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</si>
  <si>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</si>
  <si>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</si>
  <si>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</si>
  <si>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</si>
  <si>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</si>
  <si>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</si>
  <si>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</si>
  <si>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</si>
  <si>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</si>
  <si>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</si>
  <si>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</si>
  <si>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</si>
  <si>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</si>
  <si>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</si>
  <si>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</si>
  <si>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</si>
  <si>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</si>
  <si>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</si>
  <si>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</si>
  <si>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</si>
  <si>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</si>
  <si>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</si>
  <si>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</si>
  <si>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</si>
  <si>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</si>
  <si>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</si>
  <si>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</si>
  <si>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</si>
  <si>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</si>
  <si>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</si>
  <si>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</si>
  <si>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</si>
  <si>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</si>
  <si>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</si>
  <si>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</si>
  <si>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</si>
  <si>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</si>
  <si>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</si>
  <si>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</si>
  <si>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</si>
  <si>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</si>
  <si>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</si>
  <si>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</si>
  <si>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</si>
  <si>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</si>
  <si>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</si>
  <si>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</si>
  <si>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</si>
  <si>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</si>
  <si>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</si>
  <si>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</si>
  <si>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</si>
  <si>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</si>
  <si>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</si>
  <si>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</si>
  <si>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</si>
  <si>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</si>
  <si>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</si>
  <si>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</si>
  <si>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</si>
  <si>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</si>
  <si>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</si>
  <si>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</si>
  <si>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</si>
  <si>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</si>
  <si>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</si>
  <si>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</si>
  <si>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</si>
  <si>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</si>
  <si>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</si>
  <si>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</si>
  <si>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</si>
  <si>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</si>
  <si>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</si>
  <si>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</si>
  <si>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</si>
  <si>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</si>
  <si>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</si>
  <si>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</si>
  <si>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</si>
  <si>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</si>
  <si>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</si>
  <si>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</si>
  <si>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</si>
  <si>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</si>
  <si>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</si>
  <si>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</si>
  <si>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</si>
  <si>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</si>
  <si>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</si>
  <si>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</si>
  <si>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</si>
  <si>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</si>
  <si>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</si>
  <si>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</si>
  <si>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</si>
  <si>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</si>
  <si>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</si>
  <si>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</si>
  <si>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</si>
  <si>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</si>
  <si>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</si>
  <si>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</si>
  <si>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</si>
  <si>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</si>
  <si>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</si>
  <si>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</si>
  <si>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</si>
  <si>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</si>
  <si>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</si>
  <si>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</si>
  <si>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</si>
  <si>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</si>
  <si>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</si>
  <si>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</si>
  <si>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</si>
  <si>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</si>
  <si>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</si>
  <si>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</si>
  <si>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</si>
  <si>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</si>
  <si>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</si>
  <si>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BIENSTAR FAMILIAR</t>
  </si>
  <si>
    <t>PRESTAR EL SERVICIO DE ATENCION A NIÑ@S MENORES DE 5 AÑOS O HASTA SU INGRESO AL GRADO DE TRANSICION CON EL FIN DE PROMOVER EL DESARROLLO INTEGRAL DE LA PRIMERA INFANCIA CON CALIDAD DE CONFORMIDAD CON EL LINEAMIENTO EL MANUAL OPERATIVO Y LAS DIRECTRICES</t>
  </si>
  <si>
    <t>76.26.20.309</t>
  </si>
  <si>
    <t>76.26.20.290</t>
  </si>
  <si>
    <t>76.26.20.288</t>
  </si>
  <si>
    <t>76.26.20.314</t>
  </si>
  <si>
    <t>JULIO XAVIER HALLO LARREA</t>
  </si>
  <si>
    <t>CALLE 27 No 42B-15</t>
  </si>
  <si>
    <t>3166246143</t>
  </si>
  <si>
    <t>76.26.10.126</t>
  </si>
  <si>
    <t>BRINDAR ATENCION INTEGRAL A NIÑOS Y NIÑAS ENTRE 6 MESES Y MENOSRES DE CINCO AÑOS CON VULNERABILIDAD ECONOMICA Y SOCIAL, PRIORITARIAMENTE A QUIENES POR RAZONES DE TRABAJO SUS PADRES O ADULTOS RESPUNSABLES DE SU CUIDADO PERMANECEN SOLOS TEMPORALMENTE Y A LOS HIJOS DE FAMILIA EN SITUACION DE DESPLAZAMIENTO</t>
  </si>
  <si>
    <t>76.26.11.367</t>
  </si>
  <si>
    <t>76.26.12.855</t>
  </si>
  <si>
    <t>BRINDAR ATENCION INTEGAL A AL APRIMERA INFANCIA EN LOS CENTROS DE DESARROLLO INFANTIL TEMPRANO EN EL MARCO DE LA EXTRATEGIA DE CERO A SIEMPRE EN EL DEPARTAMENTO DEL VALLE DEL CAUCA</t>
  </si>
  <si>
    <t>76.26.12.732</t>
  </si>
  <si>
    <t>76.26.12.1041</t>
  </si>
  <si>
    <t>76.26.12.1022</t>
  </si>
  <si>
    <t>BRINDAR ATENCION A LA PRIMERA INFANCIA EN EL MARCO DE LA EXTRATEGIA DE CERO A SIEMPRE DE CONFORMIDAD CON LAS DIRECTRICES LINEAMINETOS Y PARAMETROS DEL ICBF ASI COMO REGULAR LAS RELACIONES DE LAS PARTES DERIVADAS DE LA ENTREGA DE APORTES DE ICBF AL CONTRATISTA PARA QUE ASUMA CON US PERSONAL Y BAJO SU EXCLUSIVA RESPONSABILIDAD DICHA ATENCION</t>
  </si>
  <si>
    <t>76.26.12.1063</t>
  </si>
  <si>
    <t>76.26.12.877</t>
  </si>
  <si>
    <t>76.26.12.78</t>
  </si>
  <si>
    <t>76.26.12.690</t>
  </si>
  <si>
    <t>76.26.13.656</t>
  </si>
  <si>
    <t>ATENDER INTEGRALEMNTE A LA PRIMERA INFANCIA EN EL MARCO DE LA EXTRATEGIA DE CERO ASIEMPRE</t>
  </si>
  <si>
    <t>76.26.14.859</t>
  </si>
  <si>
    <t>PRESTAR EL SERVISIO DE ATENCION EDUCACION INICAL Y CUIDADO A LOS NIÑOS Y NIÑAS MENORES DE CINCO AÑOS O HASTA SU INGRESO AL GRADO TRANSICION CON EL FIN DE PROMOVER EL DESARROLLO INTEGRAL DE LA PRIMERA INFANCIA CON CALIDAD DE CONFORMIDAD CON LOS LINEAMIENTOS, MANUAL OPERATIVO, LAS DIRECTRICES PARAMETROS Y ESTANDARES ESTABLECIDOS POR EL ICBF EN EL MARCO DE LA EXTRATEGIA DE ATENCION INTEGRAL DE CERO A SIEMPRE</t>
  </si>
  <si>
    <t>76.26.14.916</t>
  </si>
  <si>
    <t>76.26.15.14</t>
  </si>
  <si>
    <t>ATENDER INTEGRALEMNTE A LA PRIMERA INFANCIA EN EL MARCO DE LA EXTRATEGIA DE CERO ASIEMPRE CONFORMIDAD CON LAS DIRECTRICES LINEAMINETOS Y PARAMETROS DEL ICBF ASI COMO REGULAR LAS RELACIONES DE LAS PARTES DERIVADAS DE LA ENTREGA DE APORTES DE ICBF AL CONTRATISTA PARA QUE ASUMA CON US PERSONAL Y BAJO SU EXCLUSIVA RESPONSABILIDAD DICHA ATENCION</t>
  </si>
  <si>
    <t>76.26.16.371</t>
  </si>
  <si>
    <t>76.26.16.326</t>
  </si>
  <si>
    <t>76.26.16.364</t>
  </si>
  <si>
    <t>76.26.16.1223</t>
  </si>
  <si>
    <t>76.26.16.1075</t>
  </si>
  <si>
    <t>76.26.16.1192</t>
  </si>
  <si>
    <t>76.26.16.932</t>
  </si>
  <si>
    <t>76.26.16.1033</t>
  </si>
  <si>
    <t>76.26.17.868</t>
  </si>
  <si>
    <t>76.26.17.1059</t>
  </si>
  <si>
    <t>76.26.17.863</t>
  </si>
  <si>
    <t>76.26.17.1069</t>
  </si>
  <si>
    <t>76.26.18.541</t>
  </si>
  <si>
    <t>76.26.18.545</t>
  </si>
  <si>
    <t>76.26.18.530</t>
  </si>
  <si>
    <t>76.26.18.512</t>
  </si>
  <si>
    <t>76.26.19.0238</t>
  </si>
  <si>
    <t>PRESTAR EN HOGARES INFANTILES HI DE CONFORMIDAD CON EL MANUAL OPERATIVO DE LA MODALIDAD INSTITUCIONAL Y LAS DIRECTRICES ESTABLECIDAS POR EL ICBF EN ARMONIA CON LA POLITICA DE ESTADO PARA EL DESARROLLO INTEGRAL DE LA PRIMERA INFANCIA DE CERO A SIEMPRE</t>
  </si>
  <si>
    <t>76.26.19.0267</t>
  </si>
  <si>
    <t>76.26.19.0199</t>
  </si>
  <si>
    <t>PRESTAR EN CENTROS DE DESARROLLO INFANTIL CDI DE CONFORMIDAD CON EL MANUAL OPERATIVO DE LA MODALIDAD INSTITUCIONAL Y LAS DIRECTRICES ESTABLECIDAS POR EL ICBF EN ARMONIA CON LA POLITICA DE ESTADO PARA EL DESARROLLO INTEGRAL DE LA PRIMERA INFANCIA DE CERO A SIEMPRE EN EL SERVICIO DE CENTRO DE DESARROLLO INFANTIL</t>
  </si>
  <si>
    <t>76.26.19.0182</t>
  </si>
  <si>
    <t>cluba2030c@gmail.com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</si>
  <si>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</si>
  <si>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2021-76-76003622021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</si>
</sst>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1260592022+146740736</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7" zoomScale="70" zoomScaleNormal="70" zoomScaleSheetLayoutView="70" zoomScalePageLayoutView="40" workbookViewId="0">
      <selection activeCell="A209" sqref="A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3" t="s">
        <v>1033</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890309181</v>
      </c>
      <c r="C20" s="5"/>
      <c r="D20" s="73"/>
      <c r="E20" s="5"/>
      <c r="F20" s="5"/>
      <c r="G20" s="5"/>
      <c r="H20" s="240"/>
      <c r="I20" s="146" t="s">
        <v>1155</v>
      </c>
      <c r="J20" s="147" t="s">
        <v>1035</v>
      </c>
      <c r="K20" s="148">
        <v>1072728600</v>
      </c>
      <c r="L20" s="149">
        <v>44194</v>
      </c>
      <c r="M20" s="149">
        <v>44561</v>
      </c>
      <c r="N20" s="132">
        <f>+(M20-L20)/30</f>
        <v>12.233333333333333</v>
      </c>
      <c r="O20" s="135"/>
      <c r="U20" s="131"/>
      <c r="V20" s="105">
        <f ca="1">NOW()</f>
        <v>44194.860745833335</v>
      </c>
      <c r="W20" s="105">
        <f ca="1">NOW()</f>
        <v>44194.860745833335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CLUB ACTIVO INTERNACIONAL DE CALI</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2728</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31</v>
      </c>
      <c r="D48" s="118" t="s">
        <v>2685</v>
      </c>
      <c r="E48" s="142">
        <v>40180</v>
      </c>
      <c r="F48" s="142">
        <v>40545</v>
      </c>
      <c r="G48" s="157">
        <f>IF(AND(E48&lt;&gt;"",F48&lt;&gt;""),((F48-E48)/30),"")</f>
        <v>12.166666666666666</v>
      </c>
      <c r="H48" s="119" t="s">
        <v>2686</v>
      </c>
      <c r="I48" s="118" t="s">
        <v>1155</v>
      </c>
      <c r="J48" s="118" t="s">
        <v>1035</v>
      </c>
      <c r="K48" s="115">
        <v>935089989</v>
      </c>
      <c r="L48" s="112" t="s">
        <v>1148</v>
      </c>
      <c r="M48" s="114">
        <v>1</v>
      </c>
      <c r="N48" s="112" t="s">
        <v>2634</v>
      </c>
      <c r="O48" s="112" t="s">
        <v>26</v>
      </c>
      <c r="P48" s="78"/>
    </row>
    <row r="49" spans="1:16" s="6" customFormat="1" ht="24.75" customHeight="1" x14ac:dyDescent="0.25">
      <c r="A49" s="140">
        <v>2</v>
      </c>
      <c r="B49" s="119" t="s">
        <v>2676</v>
      </c>
      <c r="C49" s="111" t="s">
        <v>31</v>
      </c>
      <c r="D49" s="118" t="s">
        <v>2687</v>
      </c>
      <c r="E49" s="142">
        <v>40546</v>
      </c>
      <c r="F49" s="142">
        <v>40908</v>
      </c>
      <c r="G49" s="157">
        <f t="shared" ref="G49:G50" si="2">IF(AND(E49&lt;&gt;"",F49&lt;&gt;""),((F49-E49)/30),"")</f>
        <v>12.066666666666666</v>
      </c>
      <c r="H49" s="119" t="s">
        <v>2686</v>
      </c>
      <c r="I49" s="118" t="s">
        <v>1155</v>
      </c>
      <c r="J49" s="118" t="s">
        <v>1035</v>
      </c>
      <c r="K49" s="115">
        <v>1050749777</v>
      </c>
      <c r="L49" s="112" t="s">
        <v>1148</v>
      </c>
      <c r="M49" s="114">
        <v>1</v>
      </c>
      <c r="N49" s="112" t="s">
        <v>2634</v>
      </c>
      <c r="O49" s="112" t="s">
        <v>26</v>
      </c>
      <c r="P49" s="78"/>
    </row>
    <row r="50" spans="1:16" s="6" customFormat="1" ht="24.75" customHeight="1" x14ac:dyDescent="0.25">
      <c r="A50" s="140">
        <v>3</v>
      </c>
      <c r="B50" s="119" t="s">
        <v>2676</v>
      </c>
      <c r="C50" s="111" t="s">
        <v>31</v>
      </c>
      <c r="D50" s="118" t="s">
        <v>2688</v>
      </c>
      <c r="E50" s="142">
        <v>41208</v>
      </c>
      <c r="F50" s="142">
        <v>41274</v>
      </c>
      <c r="G50" s="157">
        <f t="shared" si="2"/>
        <v>2.2000000000000002</v>
      </c>
      <c r="H50" s="119" t="s">
        <v>2689</v>
      </c>
      <c r="I50" s="118" t="s">
        <v>1155</v>
      </c>
      <c r="J50" s="118" t="s">
        <v>1035</v>
      </c>
      <c r="K50" s="120">
        <v>136190400</v>
      </c>
      <c r="L50" s="112" t="s">
        <v>1148</v>
      </c>
      <c r="M50" s="114">
        <v>1</v>
      </c>
      <c r="N50" s="112" t="s">
        <v>2634</v>
      </c>
      <c r="O50" s="112" t="s">
        <v>26</v>
      </c>
      <c r="P50" s="78"/>
    </row>
    <row r="51" spans="1:16" s="6" customFormat="1" ht="24.75" customHeight="1" outlineLevel="1" x14ac:dyDescent="0.25">
      <c r="A51" s="140">
        <v>4</v>
      </c>
      <c r="B51" s="119" t="s">
        <v>2676</v>
      </c>
      <c r="C51" s="111" t="s">
        <v>31</v>
      </c>
      <c r="D51" s="118" t="s">
        <v>2690</v>
      </c>
      <c r="E51" s="142">
        <v>41095</v>
      </c>
      <c r="F51" s="142">
        <v>41258</v>
      </c>
      <c r="G51" s="157">
        <f t="shared" ref="G51:G107" si="3">IF(AND(E51&lt;&gt;"",F51&lt;&gt;""),((F51-E51)/30),"")</f>
        <v>5.4333333333333336</v>
      </c>
      <c r="H51" s="119" t="s">
        <v>2689</v>
      </c>
      <c r="I51" s="118" t="s">
        <v>1155</v>
      </c>
      <c r="J51" s="118" t="s">
        <v>1035</v>
      </c>
      <c r="K51" s="120">
        <v>390873600</v>
      </c>
      <c r="L51" s="112" t="s">
        <v>1148</v>
      </c>
      <c r="M51" s="114">
        <v>1</v>
      </c>
      <c r="N51" s="112" t="s">
        <v>2634</v>
      </c>
      <c r="O51" s="112" t="s">
        <v>26</v>
      </c>
      <c r="P51" s="78"/>
    </row>
    <row r="52" spans="1:16" s="7" customFormat="1" ht="24.75" customHeight="1" outlineLevel="1" x14ac:dyDescent="0.25">
      <c r="A52" s="141">
        <v>5</v>
      </c>
      <c r="B52" s="119" t="s">
        <v>2676</v>
      </c>
      <c r="C52" s="111" t="s">
        <v>31</v>
      </c>
      <c r="D52" s="118" t="s">
        <v>2691</v>
      </c>
      <c r="E52" s="142">
        <v>41257</v>
      </c>
      <c r="F52" s="142">
        <v>41851</v>
      </c>
      <c r="G52" s="157">
        <f t="shared" si="3"/>
        <v>19.8</v>
      </c>
      <c r="H52" s="119" t="s">
        <v>2689</v>
      </c>
      <c r="I52" s="118" t="s">
        <v>1155</v>
      </c>
      <c r="J52" s="118" t="s">
        <v>1035</v>
      </c>
      <c r="K52" s="113">
        <v>604652400</v>
      </c>
      <c r="L52" s="112" t="s">
        <v>1148</v>
      </c>
      <c r="M52" s="114">
        <v>1</v>
      </c>
      <c r="N52" s="112" t="s">
        <v>2634</v>
      </c>
      <c r="O52" s="112" t="s">
        <v>26</v>
      </c>
      <c r="P52" s="79"/>
    </row>
    <row r="53" spans="1:16" s="7" customFormat="1" ht="24.75" customHeight="1" outlineLevel="1" x14ac:dyDescent="0.25">
      <c r="A53" s="141">
        <v>6</v>
      </c>
      <c r="B53" s="119" t="s">
        <v>2676</v>
      </c>
      <c r="C53" s="111" t="s">
        <v>31</v>
      </c>
      <c r="D53" s="118" t="s">
        <v>2692</v>
      </c>
      <c r="E53" s="142">
        <v>41247</v>
      </c>
      <c r="F53" s="142">
        <v>41851</v>
      </c>
      <c r="G53" s="157">
        <f t="shared" si="3"/>
        <v>20.133333333333333</v>
      </c>
      <c r="H53" s="116" t="s">
        <v>2693</v>
      </c>
      <c r="I53" s="118" t="s">
        <v>1155</v>
      </c>
      <c r="J53" s="118" t="s">
        <v>1035</v>
      </c>
      <c r="K53" s="113">
        <v>1502522496</v>
      </c>
      <c r="L53" s="112" t="s">
        <v>1148</v>
      </c>
      <c r="M53" s="114">
        <v>1</v>
      </c>
      <c r="N53" s="112" t="s">
        <v>2634</v>
      </c>
      <c r="O53" s="112" t="s">
        <v>26</v>
      </c>
      <c r="P53" s="79"/>
    </row>
    <row r="54" spans="1:16" s="7" customFormat="1" ht="24.75" customHeight="1" outlineLevel="1" x14ac:dyDescent="0.25">
      <c r="A54" s="141">
        <v>7</v>
      </c>
      <c r="B54" s="119" t="s">
        <v>2676</v>
      </c>
      <c r="C54" s="111" t="s">
        <v>31</v>
      </c>
      <c r="D54" s="118" t="s">
        <v>2694</v>
      </c>
      <c r="E54" s="142">
        <v>41255</v>
      </c>
      <c r="F54" s="142">
        <v>41851</v>
      </c>
      <c r="G54" s="157">
        <f t="shared" si="3"/>
        <v>19.866666666666667</v>
      </c>
      <c r="H54" s="119" t="s">
        <v>2689</v>
      </c>
      <c r="I54" s="118" t="s">
        <v>1155</v>
      </c>
      <c r="J54" s="118" t="s">
        <v>1035</v>
      </c>
      <c r="K54" s="115">
        <v>2033907840</v>
      </c>
      <c r="L54" s="112" t="s">
        <v>1148</v>
      </c>
      <c r="M54" s="114">
        <v>1</v>
      </c>
      <c r="N54" s="112" t="s">
        <v>2634</v>
      </c>
      <c r="O54" s="112" t="s">
        <v>26</v>
      </c>
      <c r="P54" s="79"/>
    </row>
    <row r="55" spans="1:16" s="7" customFormat="1" ht="24.75" customHeight="1" outlineLevel="1" x14ac:dyDescent="0.25">
      <c r="A55" s="141">
        <v>8</v>
      </c>
      <c r="B55" s="119" t="s">
        <v>2676</v>
      </c>
      <c r="C55" s="111" t="s">
        <v>31</v>
      </c>
      <c r="D55" s="118" t="s">
        <v>2695</v>
      </c>
      <c r="E55" s="142">
        <v>41206</v>
      </c>
      <c r="F55" s="142">
        <v>41274</v>
      </c>
      <c r="G55" s="157">
        <f t="shared" si="3"/>
        <v>2.2666666666666666</v>
      </c>
      <c r="H55" s="119" t="s">
        <v>2689</v>
      </c>
      <c r="I55" s="118" t="s">
        <v>1155</v>
      </c>
      <c r="J55" s="118" t="s">
        <v>1035</v>
      </c>
      <c r="K55" s="115">
        <v>90280800</v>
      </c>
      <c r="L55" s="112" t="s">
        <v>1148</v>
      </c>
      <c r="M55" s="114">
        <v>1</v>
      </c>
      <c r="N55" s="112" t="s">
        <v>2634</v>
      </c>
      <c r="O55" s="112" t="s">
        <v>26</v>
      </c>
      <c r="P55" s="79"/>
    </row>
    <row r="56" spans="1:16" s="7" customFormat="1" ht="24.75" customHeight="1" outlineLevel="1" x14ac:dyDescent="0.25">
      <c r="A56" s="141">
        <v>9</v>
      </c>
      <c r="B56" s="119" t="s">
        <v>2676</v>
      </c>
      <c r="C56" s="111" t="s">
        <v>31</v>
      </c>
      <c r="D56" s="118" t="s">
        <v>2696</v>
      </c>
      <c r="E56" s="142">
        <v>40914</v>
      </c>
      <c r="F56" s="142">
        <v>41090</v>
      </c>
      <c r="G56" s="157">
        <f t="shared" si="3"/>
        <v>5.8666666666666663</v>
      </c>
      <c r="H56" s="119" t="s">
        <v>2686</v>
      </c>
      <c r="I56" s="118" t="s">
        <v>1155</v>
      </c>
      <c r="J56" s="118" t="s">
        <v>1035</v>
      </c>
      <c r="K56" s="115">
        <v>659948012</v>
      </c>
      <c r="L56" s="112" t="s">
        <v>1148</v>
      </c>
      <c r="M56" s="114">
        <v>1</v>
      </c>
      <c r="N56" s="112" t="s">
        <v>2634</v>
      </c>
      <c r="O56" s="112" t="s">
        <v>26</v>
      </c>
      <c r="P56" s="79"/>
    </row>
    <row r="57" spans="1:16" s="7" customFormat="1" ht="24.75" customHeight="1" outlineLevel="1" x14ac:dyDescent="0.25">
      <c r="A57" s="141">
        <v>10</v>
      </c>
      <c r="B57" s="119" t="s">
        <v>2676</v>
      </c>
      <c r="C57" s="65" t="s">
        <v>31</v>
      </c>
      <c r="D57" s="118" t="s">
        <v>2697</v>
      </c>
      <c r="E57" s="142">
        <v>41081</v>
      </c>
      <c r="F57" s="142">
        <v>41273</v>
      </c>
      <c r="G57" s="157">
        <f t="shared" si="3"/>
        <v>6.4</v>
      </c>
      <c r="H57" s="119" t="s">
        <v>2689</v>
      </c>
      <c r="I57" s="118" t="s">
        <v>1155</v>
      </c>
      <c r="J57" s="118" t="s">
        <v>1035</v>
      </c>
      <c r="K57" s="66">
        <v>490458110</v>
      </c>
      <c r="L57" s="65" t="s">
        <v>1148</v>
      </c>
      <c r="M57" s="114">
        <v>1</v>
      </c>
      <c r="N57" s="65" t="s">
        <v>2634</v>
      </c>
      <c r="O57" s="65" t="s">
        <v>26</v>
      </c>
      <c r="P57" s="79"/>
    </row>
    <row r="58" spans="1:16" s="7" customFormat="1" ht="24.75" customHeight="1" outlineLevel="1" x14ac:dyDescent="0.25">
      <c r="A58" s="141">
        <v>11</v>
      </c>
      <c r="B58" s="119" t="s">
        <v>2676</v>
      </c>
      <c r="C58" s="65" t="s">
        <v>31</v>
      </c>
      <c r="D58" s="118" t="s">
        <v>2698</v>
      </c>
      <c r="E58" s="142">
        <v>41529</v>
      </c>
      <c r="F58" s="142">
        <v>41851</v>
      </c>
      <c r="G58" s="157">
        <f t="shared" si="3"/>
        <v>10.733333333333333</v>
      </c>
      <c r="H58" s="119" t="s">
        <v>2699</v>
      </c>
      <c r="I58" s="118" t="s">
        <v>1155</v>
      </c>
      <c r="J58" s="118" t="s">
        <v>1035</v>
      </c>
      <c r="K58" s="66">
        <v>693348120</v>
      </c>
      <c r="L58" s="65" t="s">
        <v>1148</v>
      </c>
      <c r="M58" s="114">
        <v>1</v>
      </c>
      <c r="N58" s="65" t="s">
        <v>2634</v>
      </c>
      <c r="O58" s="65" t="s">
        <v>26</v>
      </c>
      <c r="P58" s="79"/>
    </row>
    <row r="59" spans="1:16" s="7" customFormat="1" ht="24.75" customHeight="1" outlineLevel="1" x14ac:dyDescent="0.25">
      <c r="A59" s="141">
        <v>12</v>
      </c>
      <c r="B59" s="119" t="s">
        <v>2676</v>
      </c>
      <c r="C59" s="65" t="s">
        <v>31</v>
      </c>
      <c r="D59" s="118" t="s">
        <v>2700</v>
      </c>
      <c r="E59" s="142">
        <v>42001</v>
      </c>
      <c r="F59" s="142">
        <v>42369</v>
      </c>
      <c r="G59" s="157">
        <f t="shared" si="3"/>
        <v>12.266666666666667</v>
      </c>
      <c r="H59" s="119" t="s">
        <v>2701</v>
      </c>
      <c r="I59" s="118" t="s">
        <v>1155</v>
      </c>
      <c r="J59" s="118" t="s">
        <v>1035</v>
      </c>
      <c r="K59" s="66">
        <v>1458315568</v>
      </c>
      <c r="L59" s="65" t="s">
        <v>1148</v>
      </c>
      <c r="M59" s="114">
        <v>1</v>
      </c>
      <c r="N59" s="65" t="s">
        <v>2634</v>
      </c>
      <c r="O59" s="65" t="s">
        <v>26</v>
      </c>
      <c r="P59" s="79"/>
    </row>
    <row r="60" spans="1:16" s="7" customFormat="1" ht="24.75" customHeight="1" outlineLevel="1" x14ac:dyDescent="0.25">
      <c r="A60" s="141">
        <v>13</v>
      </c>
      <c r="B60" s="119" t="s">
        <v>2676</v>
      </c>
      <c r="C60" s="65" t="s">
        <v>31</v>
      </c>
      <c r="D60" s="118" t="s">
        <v>2702</v>
      </c>
      <c r="E60" s="142">
        <v>42003</v>
      </c>
      <c r="F60" s="142">
        <v>42369</v>
      </c>
      <c r="G60" s="157">
        <f t="shared" si="3"/>
        <v>12.2</v>
      </c>
      <c r="H60" s="119" t="s">
        <v>2689</v>
      </c>
      <c r="I60" s="118" t="s">
        <v>1155</v>
      </c>
      <c r="J60" s="118" t="s">
        <v>1035</v>
      </c>
      <c r="K60" s="66">
        <v>761806640</v>
      </c>
      <c r="L60" s="65" t="s">
        <v>1148</v>
      </c>
      <c r="M60" s="114">
        <v>1</v>
      </c>
      <c r="N60" s="65" t="s">
        <v>2634</v>
      </c>
      <c r="O60" s="65" t="s">
        <v>26</v>
      </c>
      <c r="P60" s="79"/>
    </row>
    <row r="61" spans="1:16" s="7" customFormat="1" ht="24.75" customHeight="1" outlineLevel="1" x14ac:dyDescent="0.25">
      <c r="A61" s="141">
        <v>14</v>
      </c>
      <c r="B61" s="119" t="s">
        <v>2676</v>
      </c>
      <c r="C61" s="65" t="s">
        <v>31</v>
      </c>
      <c r="D61" s="118" t="s">
        <v>2703</v>
      </c>
      <c r="E61" s="142">
        <v>42019</v>
      </c>
      <c r="F61" s="142">
        <v>42369</v>
      </c>
      <c r="G61" s="157">
        <f t="shared" si="3"/>
        <v>11.666666666666666</v>
      </c>
      <c r="H61" s="119" t="s">
        <v>2704</v>
      </c>
      <c r="I61" s="118" t="s">
        <v>1155</v>
      </c>
      <c r="J61" s="118" t="s">
        <v>1035</v>
      </c>
      <c r="K61" s="66">
        <v>533940310</v>
      </c>
      <c r="L61" s="65" t="s">
        <v>1148</v>
      </c>
      <c r="M61" s="114">
        <v>1</v>
      </c>
      <c r="N61" s="65" t="s">
        <v>2634</v>
      </c>
      <c r="O61" s="65" t="s">
        <v>26</v>
      </c>
      <c r="P61" s="79"/>
    </row>
    <row r="62" spans="1:16" s="7" customFormat="1" ht="24.75" customHeight="1" outlineLevel="1" x14ac:dyDescent="0.25">
      <c r="A62" s="141">
        <v>15</v>
      </c>
      <c r="B62" s="119" t="s">
        <v>2676</v>
      </c>
      <c r="C62" s="65" t="s">
        <v>31</v>
      </c>
      <c r="D62" s="118" t="s">
        <v>2705</v>
      </c>
      <c r="E62" s="142">
        <v>42423</v>
      </c>
      <c r="F62" s="142">
        <v>42719</v>
      </c>
      <c r="G62" s="157">
        <f t="shared" si="3"/>
        <v>9.8666666666666671</v>
      </c>
      <c r="H62" s="119" t="s">
        <v>2701</v>
      </c>
      <c r="I62" s="118" t="s">
        <v>1155</v>
      </c>
      <c r="J62" s="118" t="s">
        <v>1035</v>
      </c>
      <c r="K62" s="66">
        <v>648464796</v>
      </c>
      <c r="L62" s="65" t="s">
        <v>1148</v>
      </c>
      <c r="M62" s="114">
        <v>1</v>
      </c>
      <c r="N62" s="65" t="s">
        <v>2634</v>
      </c>
      <c r="O62" s="65" t="s">
        <v>26</v>
      </c>
      <c r="P62" s="79"/>
    </row>
    <row r="63" spans="1:16" s="7" customFormat="1" ht="24.75" customHeight="1" outlineLevel="1" x14ac:dyDescent="0.25">
      <c r="A63" s="141">
        <v>16</v>
      </c>
      <c r="B63" s="119" t="s">
        <v>2676</v>
      </c>
      <c r="C63" s="65" t="s">
        <v>31</v>
      </c>
      <c r="D63" s="118" t="s">
        <v>2706</v>
      </c>
      <c r="E63" s="142">
        <v>42399</v>
      </c>
      <c r="F63" s="142">
        <v>42674</v>
      </c>
      <c r="G63" s="157">
        <f t="shared" si="3"/>
        <v>9.1666666666666661</v>
      </c>
      <c r="H63" s="119" t="s">
        <v>2701</v>
      </c>
      <c r="I63" s="118" t="s">
        <v>1155</v>
      </c>
      <c r="J63" s="118" t="s">
        <v>1035</v>
      </c>
      <c r="K63" s="66">
        <v>429569924</v>
      </c>
      <c r="L63" s="65" t="s">
        <v>1148</v>
      </c>
      <c r="M63" s="114">
        <v>1</v>
      </c>
      <c r="N63" s="65" t="s">
        <v>2634</v>
      </c>
      <c r="O63" s="65" t="s">
        <v>26</v>
      </c>
      <c r="P63" s="79"/>
    </row>
    <row r="64" spans="1:16" s="7" customFormat="1" ht="24.75" customHeight="1" outlineLevel="1" x14ac:dyDescent="0.25">
      <c r="A64" s="141">
        <v>17</v>
      </c>
      <c r="B64" s="119" t="s">
        <v>2676</v>
      </c>
      <c r="C64" s="65" t="s">
        <v>31</v>
      </c>
      <c r="D64" s="118" t="s">
        <v>2707</v>
      </c>
      <c r="E64" s="142">
        <v>42399</v>
      </c>
      <c r="F64" s="142">
        <v>42674</v>
      </c>
      <c r="G64" s="157">
        <f t="shared" si="3"/>
        <v>9.1666666666666661</v>
      </c>
      <c r="H64" s="119" t="s">
        <v>2701</v>
      </c>
      <c r="I64" s="118" t="s">
        <v>1155</v>
      </c>
      <c r="J64" s="118" t="s">
        <v>1035</v>
      </c>
      <c r="K64" s="66">
        <v>1241346896</v>
      </c>
      <c r="L64" s="65" t="s">
        <v>1148</v>
      </c>
      <c r="M64" s="114">
        <v>1</v>
      </c>
      <c r="N64" s="65" t="s">
        <v>2634</v>
      </c>
      <c r="O64" s="65" t="s">
        <v>26</v>
      </c>
      <c r="P64" s="79"/>
    </row>
    <row r="65" spans="1:16" s="7" customFormat="1" ht="24.75" customHeight="1" outlineLevel="1" x14ac:dyDescent="0.25">
      <c r="A65" s="141">
        <v>18</v>
      </c>
      <c r="B65" s="119" t="s">
        <v>2676</v>
      </c>
      <c r="C65" s="65" t="s">
        <v>31</v>
      </c>
      <c r="D65" s="118" t="s">
        <v>2708</v>
      </c>
      <c r="E65" s="142">
        <v>42720</v>
      </c>
      <c r="F65" s="142">
        <v>43084</v>
      </c>
      <c r="G65" s="157">
        <f t="shared" si="3"/>
        <v>12.133333333333333</v>
      </c>
      <c r="H65" s="119" t="s">
        <v>2701</v>
      </c>
      <c r="I65" s="118" t="s">
        <v>1155</v>
      </c>
      <c r="J65" s="118" t="s">
        <v>1035</v>
      </c>
      <c r="K65" s="66">
        <v>795881423</v>
      </c>
      <c r="L65" s="65" t="s">
        <v>1148</v>
      </c>
      <c r="M65" s="114">
        <v>1</v>
      </c>
      <c r="N65" s="65" t="s">
        <v>2634</v>
      </c>
      <c r="O65" s="65" t="s">
        <v>26</v>
      </c>
      <c r="P65" s="79"/>
    </row>
    <row r="66" spans="1:16" s="7" customFormat="1" ht="24.75" customHeight="1" outlineLevel="1" x14ac:dyDescent="0.25">
      <c r="A66" s="141">
        <v>19</v>
      </c>
      <c r="B66" s="119" t="s">
        <v>2676</v>
      </c>
      <c r="C66" s="65" t="s">
        <v>31</v>
      </c>
      <c r="D66" s="118" t="s">
        <v>2709</v>
      </c>
      <c r="E66" s="142">
        <v>42675</v>
      </c>
      <c r="F66" s="142">
        <v>43039</v>
      </c>
      <c r="G66" s="157">
        <f t="shared" si="3"/>
        <v>12.133333333333333</v>
      </c>
      <c r="H66" s="119" t="s">
        <v>2701</v>
      </c>
      <c r="I66" s="118" t="s">
        <v>1155</v>
      </c>
      <c r="J66" s="118" t="s">
        <v>1035</v>
      </c>
      <c r="K66" s="66">
        <v>291525098</v>
      </c>
      <c r="L66" s="65" t="s">
        <v>1148</v>
      </c>
      <c r="M66" s="114">
        <v>1</v>
      </c>
      <c r="N66" s="65" t="s">
        <v>2634</v>
      </c>
      <c r="O66" s="65" t="s">
        <v>26</v>
      </c>
      <c r="P66" s="79"/>
    </row>
    <row r="67" spans="1:16" s="7" customFormat="1" ht="24.75" customHeight="1" outlineLevel="1" x14ac:dyDescent="0.25">
      <c r="A67" s="141">
        <v>20</v>
      </c>
      <c r="B67" s="119" t="s">
        <v>2676</v>
      </c>
      <c r="C67" s="65" t="s">
        <v>31</v>
      </c>
      <c r="D67" s="118" t="s">
        <v>2710</v>
      </c>
      <c r="E67" s="142">
        <v>42720</v>
      </c>
      <c r="F67" s="142">
        <v>43084</v>
      </c>
      <c r="G67" s="157">
        <f t="shared" si="3"/>
        <v>12.133333333333333</v>
      </c>
      <c r="H67" s="119" t="s">
        <v>2701</v>
      </c>
      <c r="I67" s="118" t="s">
        <v>1155</v>
      </c>
      <c r="J67" s="118" t="s">
        <v>1035</v>
      </c>
      <c r="K67" s="66">
        <v>1189029094</v>
      </c>
      <c r="L67" s="65" t="s">
        <v>1148</v>
      </c>
      <c r="M67" s="114">
        <v>1</v>
      </c>
      <c r="N67" s="65" t="s">
        <v>2634</v>
      </c>
      <c r="O67" s="65" t="s">
        <v>26</v>
      </c>
      <c r="P67" s="79"/>
    </row>
    <row r="68" spans="1:16" s="7" customFormat="1" ht="24.75" customHeight="1" outlineLevel="1" x14ac:dyDescent="0.25">
      <c r="A68" s="141">
        <v>21</v>
      </c>
      <c r="B68" s="64" t="s">
        <v>2676</v>
      </c>
      <c r="C68" s="65" t="s">
        <v>31</v>
      </c>
      <c r="D68" s="118" t="s">
        <v>2711</v>
      </c>
      <c r="E68" s="142">
        <v>42675</v>
      </c>
      <c r="F68" s="142">
        <v>43039</v>
      </c>
      <c r="G68" s="157">
        <f t="shared" si="3"/>
        <v>12.133333333333333</v>
      </c>
      <c r="H68" s="119" t="s">
        <v>2701</v>
      </c>
      <c r="I68" s="118" t="s">
        <v>1155</v>
      </c>
      <c r="J68" s="118" t="s">
        <v>1035</v>
      </c>
      <c r="K68" s="66">
        <v>595483874</v>
      </c>
      <c r="L68" s="65" t="s">
        <v>1148</v>
      </c>
      <c r="M68" s="114">
        <v>1</v>
      </c>
      <c r="N68" s="65" t="s">
        <v>2634</v>
      </c>
      <c r="O68" s="65" t="s">
        <v>26</v>
      </c>
      <c r="P68" s="79"/>
    </row>
    <row r="69" spans="1:16" s="7" customFormat="1" ht="24.75" customHeight="1" outlineLevel="1" x14ac:dyDescent="0.25">
      <c r="A69" s="141">
        <v>22</v>
      </c>
      <c r="B69" s="64" t="s">
        <v>2676</v>
      </c>
      <c r="C69" s="65" t="s">
        <v>31</v>
      </c>
      <c r="D69" s="118" t="s">
        <v>2712</v>
      </c>
      <c r="E69" s="142">
        <v>42675</v>
      </c>
      <c r="F69" s="142">
        <v>43039</v>
      </c>
      <c r="G69" s="157">
        <f t="shared" si="3"/>
        <v>12.133333333333333</v>
      </c>
      <c r="H69" s="119" t="s">
        <v>2701</v>
      </c>
      <c r="I69" s="118" t="s">
        <v>1155</v>
      </c>
      <c r="J69" s="118" t="s">
        <v>1035</v>
      </c>
      <c r="K69" s="66">
        <v>354190349</v>
      </c>
      <c r="L69" s="65" t="s">
        <v>1148</v>
      </c>
      <c r="M69" s="114">
        <v>1</v>
      </c>
      <c r="N69" s="65" t="s">
        <v>2634</v>
      </c>
      <c r="O69" s="65" t="s">
        <v>26</v>
      </c>
      <c r="P69" s="79"/>
    </row>
    <row r="70" spans="1:16" s="7" customFormat="1" ht="24.75" customHeight="1" outlineLevel="1" x14ac:dyDescent="0.25">
      <c r="A70" s="141">
        <v>23</v>
      </c>
      <c r="B70" s="64" t="s">
        <v>2676</v>
      </c>
      <c r="C70" s="65" t="s">
        <v>31</v>
      </c>
      <c r="D70" s="118" t="s">
        <v>2713</v>
      </c>
      <c r="E70" s="142">
        <v>43040</v>
      </c>
      <c r="F70" s="142">
        <v>43404</v>
      </c>
      <c r="G70" s="157">
        <f t="shared" si="3"/>
        <v>12.133333333333333</v>
      </c>
      <c r="H70" s="119" t="s">
        <v>2701</v>
      </c>
      <c r="I70" s="118" t="s">
        <v>1155</v>
      </c>
      <c r="J70" s="118" t="s">
        <v>1035</v>
      </c>
      <c r="K70" s="66">
        <v>398079179</v>
      </c>
      <c r="L70" s="65" t="s">
        <v>1148</v>
      </c>
      <c r="M70" s="114">
        <v>1</v>
      </c>
      <c r="N70" s="65" t="s">
        <v>2634</v>
      </c>
      <c r="O70" s="65" t="s">
        <v>26</v>
      </c>
      <c r="P70" s="79"/>
    </row>
    <row r="71" spans="1:16" s="7" customFormat="1" ht="24.75" customHeight="1" outlineLevel="1" x14ac:dyDescent="0.25">
      <c r="A71" s="141">
        <v>24</v>
      </c>
      <c r="B71" s="64" t="s">
        <v>2676</v>
      </c>
      <c r="C71" s="65" t="s">
        <v>31</v>
      </c>
      <c r="D71" s="118" t="s">
        <v>2714</v>
      </c>
      <c r="E71" s="142">
        <v>43085</v>
      </c>
      <c r="F71" s="142">
        <v>43404</v>
      </c>
      <c r="G71" s="157">
        <f t="shared" si="3"/>
        <v>10.633333333333333</v>
      </c>
      <c r="H71" s="119" t="s">
        <v>2701</v>
      </c>
      <c r="I71" s="118" t="s">
        <v>1155</v>
      </c>
      <c r="J71" s="118" t="s">
        <v>1035</v>
      </c>
      <c r="K71" s="66">
        <v>1007596892</v>
      </c>
      <c r="L71" s="65" t="s">
        <v>1148</v>
      </c>
      <c r="M71" s="114">
        <v>1</v>
      </c>
      <c r="N71" s="65" t="s">
        <v>2634</v>
      </c>
      <c r="O71" s="65" t="s">
        <v>26</v>
      </c>
      <c r="P71" s="79"/>
    </row>
    <row r="72" spans="1:16" s="7" customFormat="1" ht="24.75" customHeight="1" outlineLevel="1" x14ac:dyDescent="0.25">
      <c r="A72" s="141">
        <v>25</v>
      </c>
      <c r="B72" s="64" t="s">
        <v>2676</v>
      </c>
      <c r="C72" s="65" t="s">
        <v>31</v>
      </c>
      <c r="D72" s="118" t="s">
        <v>2715</v>
      </c>
      <c r="E72" s="142">
        <v>43040</v>
      </c>
      <c r="F72" s="142">
        <v>43404</v>
      </c>
      <c r="G72" s="157">
        <f t="shared" si="3"/>
        <v>12.133333333333333</v>
      </c>
      <c r="H72" s="119" t="s">
        <v>2701</v>
      </c>
      <c r="I72" s="118" t="s">
        <v>1155</v>
      </c>
      <c r="J72" s="118" t="s">
        <v>1035</v>
      </c>
      <c r="K72" s="66">
        <v>968323340</v>
      </c>
      <c r="L72" s="65" t="s">
        <v>1148</v>
      </c>
      <c r="M72" s="114">
        <v>1</v>
      </c>
      <c r="N72" s="65" t="s">
        <v>2634</v>
      </c>
      <c r="O72" s="65" t="s">
        <v>26</v>
      </c>
      <c r="P72" s="79"/>
    </row>
    <row r="73" spans="1:16" s="7" customFormat="1" ht="24.75" customHeight="1" outlineLevel="1" x14ac:dyDescent="0.25">
      <c r="A73" s="141">
        <v>26</v>
      </c>
      <c r="B73" s="119" t="s">
        <v>2676</v>
      </c>
      <c r="C73" s="121" t="s">
        <v>31</v>
      </c>
      <c r="D73" s="118" t="s">
        <v>2716</v>
      </c>
      <c r="E73" s="142">
        <v>43085</v>
      </c>
      <c r="F73" s="142">
        <v>43404</v>
      </c>
      <c r="G73" s="157">
        <f t="shared" si="3"/>
        <v>10.633333333333333</v>
      </c>
      <c r="H73" s="119" t="s">
        <v>2701</v>
      </c>
      <c r="I73" s="118" t="s">
        <v>1155</v>
      </c>
      <c r="J73" s="118" t="s">
        <v>1035</v>
      </c>
      <c r="K73" s="66">
        <v>522457648</v>
      </c>
      <c r="L73" s="121" t="s">
        <v>1148</v>
      </c>
      <c r="M73" s="114">
        <v>1</v>
      </c>
      <c r="N73" s="121" t="s">
        <v>2634</v>
      </c>
      <c r="O73" s="121" t="s">
        <v>26</v>
      </c>
      <c r="P73" s="79"/>
    </row>
    <row r="74" spans="1:16" s="7" customFormat="1" ht="24.75" customHeight="1" outlineLevel="1" x14ac:dyDescent="0.25">
      <c r="A74" s="141">
        <v>27</v>
      </c>
      <c r="B74" s="119" t="s">
        <v>2676</v>
      </c>
      <c r="C74" s="121" t="s">
        <v>31</v>
      </c>
      <c r="D74" s="118" t="s">
        <v>2717</v>
      </c>
      <c r="E74" s="142">
        <v>43405</v>
      </c>
      <c r="F74" s="142">
        <v>43441</v>
      </c>
      <c r="G74" s="157">
        <f t="shared" si="3"/>
        <v>1.2</v>
      </c>
      <c r="H74" s="119" t="s">
        <v>2701</v>
      </c>
      <c r="I74" s="118" t="s">
        <v>1155</v>
      </c>
      <c r="J74" s="118" t="s">
        <v>1035</v>
      </c>
      <c r="K74" s="66">
        <v>45228187</v>
      </c>
      <c r="L74" s="121" t="s">
        <v>1148</v>
      </c>
      <c r="M74" s="114">
        <v>1</v>
      </c>
      <c r="N74" s="121" t="s">
        <v>2634</v>
      </c>
      <c r="O74" s="121" t="s">
        <v>26</v>
      </c>
      <c r="P74" s="79"/>
    </row>
    <row r="75" spans="1:16" s="7" customFormat="1" ht="24.75" customHeight="1" outlineLevel="1" x14ac:dyDescent="0.25">
      <c r="A75" s="141">
        <v>28</v>
      </c>
      <c r="B75" s="119" t="s">
        <v>2676</v>
      </c>
      <c r="C75" s="121" t="s">
        <v>31</v>
      </c>
      <c r="D75" s="118" t="s">
        <v>2718</v>
      </c>
      <c r="E75" s="142">
        <v>43405</v>
      </c>
      <c r="F75" s="142">
        <v>43441</v>
      </c>
      <c r="G75" s="157">
        <f t="shared" si="3"/>
        <v>1.2</v>
      </c>
      <c r="H75" s="119" t="s">
        <v>2701</v>
      </c>
      <c r="I75" s="118" t="s">
        <v>1155</v>
      </c>
      <c r="J75" s="118" t="s">
        <v>1035</v>
      </c>
      <c r="K75" s="66">
        <v>78098714</v>
      </c>
      <c r="L75" s="121" t="s">
        <v>1148</v>
      </c>
      <c r="M75" s="114">
        <v>1</v>
      </c>
      <c r="N75" s="121" t="s">
        <v>2634</v>
      </c>
      <c r="O75" s="121" t="s">
        <v>26</v>
      </c>
      <c r="P75" s="79"/>
    </row>
    <row r="76" spans="1:16" s="7" customFormat="1" ht="24.75" customHeight="1" outlineLevel="1" x14ac:dyDescent="0.25">
      <c r="A76" s="141">
        <v>29</v>
      </c>
      <c r="B76" s="119" t="s">
        <v>2676</v>
      </c>
      <c r="C76" s="121" t="s">
        <v>31</v>
      </c>
      <c r="D76" s="118" t="s">
        <v>2719</v>
      </c>
      <c r="E76" s="142">
        <v>43405</v>
      </c>
      <c r="F76" s="142">
        <v>43441</v>
      </c>
      <c r="G76" s="157">
        <f t="shared" si="3"/>
        <v>1.2</v>
      </c>
      <c r="H76" s="119" t="s">
        <v>2701</v>
      </c>
      <c r="I76" s="118" t="s">
        <v>1155</v>
      </c>
      <c r="J76" s="118" t="s">
        <v>1035</v>
      </c>
      <c r="K76" s="66">
        <v>152161805</v>
      </c>
      <c r="L76" s="121" t="s">
        <v>1148</v>
      </c>
      <c r="M76" s="114">
        <v>1</v>
      </c>
      <c r="N76" s="121" t="s">
        <v>2634</v>
      </c>
      <c r="O76" s="121" t="s">
        <v>26</v>
      </c>
      <c r="P76" s="79"/>
    </row>
    <row r="77" spans="1:16" s="7" customFormat="1" ht="24.75" customHeight="1" outlineLevel="1" x14ac:dyDescent="0.25">
      <c r="A77" s="141">
        <v>30</v>
      </c>
      <c r="B77" s="119" t="s">
        <v>2676</v>
      </c>
      <c r="C77" s="121" t="s">
        <v>31</v>
      </c>
      <c r="D77" s="118" t="s">
        <v>2720</v>
      </c>
      <c r="E77" s="142">
        <v>43405</v>
      </c>
      <c r="F77" s="142">
        <v>43441</v>
      </c>
      <c r="G77" s="157">
        <f t="shared" si="3"/>
        <v>1.2</v>
      </c>
      <c r="H77" s="119" t="s">
        <v>2701</v>
      </c>
      <c r="I77" s="118" t="s">
        <v>1155</v>
      </c>
      <c r="J77" s="118" t="s">
        <v>1035</v>
      </c>
      <c r="K77" s="66">
        <v>111709298</v>
      </c>
      <c r="L77" s="121" t="s">
        <v>1148</v>
      </c>
      <c r="M77" s="114">
        <v>1</v>
      </c>
      <c r="N77" s="121" t="s">
        <v>2634</v>
      </c>
      <c r="O77" s="121" t="s">
        <v>26</v>
      </c>
      <c r="P77" s="79"/>
    </row>
    <row r="78" spans="1:16" s="7" customFormat="1" ht="24.75" customHeight="1" outlineLevel="1" x14ac:dyDescent="0.25">
      <c r="A78" s="141">
        <v>31</v>
      </c>
      <c r="B78" s="119" t="s">
        <v>2676</v>
      </c>
      <c r="C78" s="121" t="s">
        <v>31</v>
      </c>
      <c r="D78" s="118" t="s">
        <v>2721</v>
      </c>
      <c r="E78" s="142">
        <v>43483</v>
      </c>
      <c r="F78" s="142">
        <v>43812</v>
      </c>
      <c r="G78" s="157">
        <f t="shared" si="3"/>
        <v>10.966666666666667</v>
      </c>
      <c r="H78" s="119" t="s">
        <v>2722</v>
      </c>
      <c r="I78" s="118" t="s">
        <v>1155</v>
      </c>
      <c r="J78" s="118" t="s">
        <v>1035</v>
      </c>
      <c r="K78" s="66">
        <v>958246723</v>
      </c>
      <c r="L78" s="121" t="s">
        <v>1148</v>
      </c>
      <c r="M78" s="114">
        <v>1</v>
      </c>
      <c r="N78" s="121" t="s">
        <v>2634</v>
      </c>
      <c r="O78" s="121" t="s">
        <v>26</v>
      </c>
      <c r="P78" s="79"/>
    </row>
    <row r="79" spans="1:16" s="7" customFormat="1" ht="24.75" customHeight="1" outlineLevel="1" x14ac:dyDescent="0.25">
      <c r="A79" s="141">
        <v>32</v>
      </c>
      <c r="B79" s="119" t="s">
        <v>2676</v>
      </c>
      <c r="C79" s="121" t="s">
        <v>31</v>
      </c>
      <c r="D79" s="118" t="s">
        <v>2723</v>
      </c>
      <c r="E79" s="142">
        <v>43483</v>
      </c>
      <c r="F79" s="142">
        <v>43812</v>
      </c>
      <c r="G79" s="157">
        <f t="shared" si="3"/>
        <v>10.966666666666667</v>
      </c>
      <c r="H79" s="119" t="s">
        <v>2722</v>
      </c>
      <c r="I79" s="118" t="s">
        <v>1155</v>
      </c>
      <c r="J79" s="118" t="s">
        <v>1035</v>
      </c>
      <c r="K79" s="66">
        <v>388150572</v>
      </c>
      <c r="L79" s="121" t="s">
        <v>1148</v>
      </c>
      <c r="M79" s="114">
        <v>1</v>
      </c>
      <c r="N79" s="121" t="s">
        <v>2634</v>
      </c>
      <c r="O79" s="121" t="s">
        <v>26</v>
      </c>
      <c r="P79" s="79"/>
    </row>
    <row r="80" spans="1:16" s="7" customFormat="1" ht="24.75" customHeight="1" outlineLevel="1" x14ac:dyDescent="0.25">
      <c r="A80" s="141">
        <v>33</v>
      </c>
      <c r="B80" s="119" t="s">
        <v>2676</v>
      </c>
      <c r="C80" s="121" t="s">
        <v>31</v>
      </c>
      <c r="D80" s="118" t="s">
        <v>2724</v>
      </c>
      <c r="E80" s="142">
        <v>43483</v>
      </c>
      <c r="F80" s="142">
        <v>43812</v>
      </c>
      <c r="G80" s="157">
        <f t="shared" si="3"/>
        <v>10.966666666666667</v>
      </c>
      <c r="H80" s="119" t="s">
        <v>2725</v>
      </c>
      <c r="I80" s="118" t="s">
        <v>1155</v>
      </c>
      <c r="J80" s="118" t="s">
        <v>1035</v>
      </c>
      <c r="K80" s="66">
        <v>667133795</v>
      </c>
      <c r="L80" s="121" t="s">
        <v>1148</v>
      </c>
      <c r="M80" s="114">
        <v>1</v>
      </c>
      <c r="N80" s="121" t="s">
        <v>2634</v>
      </c>
      <c r="O80" s="121" t="s">
        <v>26</v>
      </c>
      <c r="P80" s="79"/>
    </row>
    <row r="81" spans="1:16" s="7" customFormat="1" ht="24.75" customHeight="1" outlineLevel="1" x14ac:dyDescent="0.25">
      <c r="A81" s="141">
        <v>34</v>
      </c>
      <c r="B81" s="119" t="s">
        <v>2676</v>
      </c>
      <c r="C81" s="121" t="s">
        <v>31</v>
      </c>
      <c r="D81" s="118" t="s">
        <v>2726</v>
      </c>
      <c r="E81" s="142">
        <v>43483</v>
      </c>
      <c r="F81" s="142">
        <v>43812</v>
      </c>
      <c r="G81" s="157">
        <f t="shared" si="3"/>
        <v>10.966666666666667</v>
      </c>
      <c r="H81" s="119" t="s">
        <v>2725</v>
      </c>
      <c r="I81" s="118" t="s">
        <v>1155</v>
      </c>
      <c r="J81" s="118" t="s">
        <v>1035</v>
      </c>
      <c r="K81" s="66">
        <v>1288174709</v>
      </c>
      <c r="L81" s="121" t="s">
        <v>1148</v>
      </c>
      <c r="M81" s="114">
        <v>1</v>
      </c>
      <c r="N81" s="121" t="s">
        <v>2634</v>
      </c>
      <c r="O81" s="121" t="s">
        <v>26</v>
      </c>
      <c r="P81" s="79"/>
    </row>
    <row r="82" spans="1:16" s="7" customFormat="1" ht="24.75" customHeight="1" outlineLevel="1" x14ac:dyDescent="0.25">
      <c r="A82" s="141">
        <v>35</v>
      </c>
      <c r="B82" s="119"/>
      <c r="C82" s="121"/>
      <c r="D82" s="63"/>
      <c r="E82" s="142"/>
      <c r="F82" s="142"/>
      <c r="G82" s="157" t="str">
        <f t="shared" si="3"/>
        <v/>
      </c>
      <c r="H82" s="64"/>
      <c r="I82" s="118"/>
      <c r="J82" s="118"/>
      <c r="K82" s="66"/>
      <c r="L82" s="121"/>
      <c r="M82" s="114"/>
      <c r="N82" s="121"/>
      <c r="O82" s="121"/>
      <c r="P82" s="79"/>
    </row>
    <row r="83" spans="1:16" s="7" customFormat="1" ht="24.75" customHeight="1" outlineLevel="1" x14ac:dyDescent="0.25">
      <c r="A83" s="141">
        <v>36</v>
      </c>
      <c r="B83" s="119"/>
      <c r="C83" s="121"/>
      <c r="D83" s="63"/>
      <c r="E83" s="142"/>
      <c r="F83" s="142"/>
      <c r="G83" s="157" t="str">
        <f t="shared" si="3"/>
        <v/>
      </c>
      <c r="H83" s="64"/>
      <c r="I83" s="118"/>
      <c r="J83" s="118"/>
      <c r="K83" s="66"/>
      <c r="L83" s="121"/>
      <c r="M83" s="114"/>
      <c r="N83" s="121"/>
      <c r="O83" s="121"/>
      <c r="P83" s="79"/>
    </row>
    <row r="84" spans="1:16" s="7" customFormat="1" ht="24.75" customHeight="1" outlineLevel="1" x14ac:dyDescent="0.25">
      <c r="A84" s="141">
        <v>37</v>
      </c>
      <c r="B84" s="119"/>
      <c r="C84" s="121"/>
      <c r="D84" s="63"/>
      <c r="E84" s="142"/>
      <c r="F84" s="142"/>
      <c r="G84" s="157" t="str">
        <f t="shared" si="3"/>
        <v/>
      </c>
      <c r="H84" s="64"/>
      <c r="I84" s="118"/>
      <c r="J84" s="118"/>
      <c r="K84" s="66"/>
      <c r="L84" s="121"/>
      <c r="M84" s="114"/>
      <c r="N84" s="121"/>
      <c r="O84" s="121"/>
      <c r="P84" s="79"/>
    </row>
    <row r="85" spans="1:16" s="7" customFormat="1" ht="24.75" customHeight="1" outlineLevel="1" x14ac:dyDescent="0.25">
      <c r="A85" s="141">
        <v>38</v>
      </c>
      <c r="B85" s="119"/>
      <c r="C85" s="121"/>
      <c r="D85" s="63"/>
      <c r="E85" s="142"/>
      <c r="F85" s="142"/>
      <c r="G85" s="157" t="str">
        <f t="shared" si="3"/>
        <v/>
      </c>
      <c r="H85" s="64"/>
      <c r="I85" s="118"/>
      <c r="J85" s="118"/>
      <c r="K85" s="66"/>
      <c r="L85" s="121"/>
      <c r="M85" s="114"/>
      <c r="N85" s="121"/>
      <c r="O85" s="121"/>
      <c r="P85" s="79"/>
    </row>
    <row r="86" spans="1:16" s="7" customFormat="1" ht="24.75" customHeight="1" outlineLevel="1" x14ac:dyDescent="0.25">
      <c r="A86" s="141">
        <v>39</v>
      </c>
      <c r="B86" s="119"/>
      <c r="C86" s="121"/>
      <c r="D86" s="63"/>
      <c r="E86" s="142"/>
      <c r="F86" s="142"/>
      <c r="G86" s="157" t="str">
        <f t="shared" si="3"/>
        <v/>
      </c>
      <c r="H86" s="64"/>
      <c r="I86" s="118"/>
      <c r="J86" s="118"/>
      <c r="K86" s="66"/>
      <c r="L86" s="121"/>
      <c r="M86" s="114"/>
      <c r="N86" s="121"/>
      <c r="O86" s="121"/>
      <c r="P86" s="79"/>
    </row>
    <row r="87" spans="1:16" s="7" customFormat="1" ht="24.75" customHeight="1" outlineLevel="1" x14ac:dyDescent="0.25">
      <c r="A87" s="141">
        <v>40</v>
      </c>
      <c r="B87" s="119"/>
      <c r="C87" s="121"/>
      <c r="D87" s="63"/>
      <c r="E87" s="142"/>
      <c r="F87" s="142"/>
      <c r="G87" s="157" t="str">
        <f t="shared" si="3"/>
        <v/>
      </c>
      <c r="H87" s="64"/>
      <c r="I87" s="118"/>
      <c r="J87" s="118"/>
      <c r="K87" s="66"/>
      <c r="L87" s="121"/>
      <c r="M87" s="114"/>
      <c r="N87" s="121"/>
      <c r="O87" s="121"/>
      <c r="P87" s="79"/>
    </row>
    <row r="88" spans="1:16" s="7" customFormat="1" ht="24.75" customHeight="1" outlineLevel="1" x14ac:dyDescent="0.25">
      <c r="A88" s="141">
        <v>41</v>
      </c>
      <c r="B88" s="119"/>
      <c r="C88" s="121"/>
      <c r="D88" s="63"/>
      <c r="E88" s="142"/>
      <c r="F88" s="142"/>
      <c r="G88" s="157" t="str">
        <f t="shared" si="3"/>
        <v/>
      </c>
      <c r="H88" s="64"/>
      <c r="I88" s="118"/>
      <c r="J88" s="118"/>
      <c r="K88" s="66"/>
      <c r="L88" s="121"/>
      <c r="M88" s="114"/>
      <c r="N88" s="121"/>
      <c r="O88" s="121"/>
      <c r="P88" s="79"/>
    </row>
    <row r="89" spans="1:16" s="7" customFormat="1" ht="24.75" customHeight="1" outlineLevel="1" x14ac:dyDescent="0.25">
      <c r="A89" s="141">
        <v>42</v>
      </c>
      <c r="B89" s="119"/>
      <c r="C89" s="121"/>
      <c r="D89" s="63"/>
      <c r="E89" s="142"/>
      <c r="F89" s="142"/>
      <c r="G89" s="157" t="str">
        <f t="shared" si="3"/>
        <v/>
      </c>
      <c r="H89" s="64"/>
      <c r="I89" s="118"/>
      <c r="J89" s="118"/>
      <c r="K89" s="66"/>
      <c r="L89" s="121"/>
      <c r="M89" s="114"/>
      <c r="N89" s="121"/>
      <c r="O89" s="121"/>
      <c r="P89" s="79"/>
    </row>
    <row r="90" spans="1:16" s="7" customFormat="1" ht="24.75" customHeight="1" outlineLevel="1" x14ac:dyDescent="0.25">
      <c r="A90" s="141">
        <v>43</v>
      </c>
      <c r="B90" s="64"/>
      <c r="C90" s="65"/>
      <c r="D90" s="63"/>
      <c r="E90" s="142"/>
      <c r="F90" s="142"/>
      <c r="G90" s="157" t="str">
        <f t="shared" si="3"/>
        <v/>
      </c>
      <c r="H90" s="64"/>
      <c r="I90" s="118"/>
      <c r="J90" s="118"/>
      <c r="K90" s="66"/>
      <c r="L90" s="121"/>
      <c r="M90" s="114"/>
      <c r="N90" s="121"/>
      <c r="O90" s="121"/>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2678</v>
      </c>
      <c r="E114" s="142">
        <v>43882</v>
      </c>
      <c r="F114" s="142">
        <v>44196</v>
      </c>
      <c r="G114" s="157">
        <f>IF(AND(E114&lt;&gt;"",F114&lt;&gt;""),((F114-E114)/30),"")</f>
        <v>10.466666666666667</v>
      </c>
      <c r="H114" s="119" t="s">
        <v>2677</v>
      </c>
      <c r="I114" s="118" t="s">
        <v>1155</v>
      </c>
      <c r="J114" s="118" t="s">
        <v>1035</v>
      </c>
      <c r="K114" s="68">
        <f t="shared" ref="K114" si="4">1260592022+146740736</f>
        <v>1407332758</v>
      </c>
      <c r="L114" s="100">
        <f>+IF(AND(K114&gt;0,O114="Ejecución"),(K114/877802)*Tabla28[[#This Row],[% participación]],IF(AND(K114&gt;0,O114&lt;&gt;"Ejecución"),"-",""))</f>
        <v>1603.2462423188829</v>
      </c>
      <c r="M114" s="121" t="s">
        <v>1148</v>
      </c>
      <c r="N114" s="170">
        <v>1</v>
      </c>
      <c r="O114" s="159" t="s">
        <v>1150</v>
      </c>
      <c r="P114" s="78"/>
    </row>
    <row r="115" spans="1:16" s="6" customFormat="1" ht="24.75" customHeight="1" x14ac:dyDescent="0.25">
      <c r="A115" s="140">
        <v>2</v>
      </c>
      <c r="B115" s="158" t="s">
        <v>2665</v>
      </c>
      <c r="C115" s="160" t="s">
        <v>31</v>
      </c>
      <c r="D115" s="63" t="s">
        <v>2679</v>
      </c>
      <c r="E115" s="142">
        <v>43882</v>
      </c>
      <c r="F115" s="142">
        <v>44196</v>
      </c>
      <c r="G115" s="157">
        <f t="shared" ref="G115:G116" si="5">IF(AND(E115&lt;&gt;"",F115&lt;&gt;""),((F115-E115)/30),"")</f>
        <v>10.466666666666667</v>
      </c>
      <c r="H115" s="119" t="s">
        <v>2677</v>
      </c>
      <c r="I115" s="118" t="s">
        <v>1155</v>
      </c>
      <c r="J115" s="118" t="s">
        <v>1035</v>
      </c>
      <c r="K115" s="68">
        <f>1633633589+199157391</f>
        <v>1832790980</v>
      </c>
      <c r="L115" s="100">
        <f>+IF(AND(K115&gt;0,O115="Ejecución"),(K115/877802)*Tabla28[[#This Row],[% participación]],IF(AND(K115&gt;0,O115&lt;&gt;"Ejecución"),"-",""))</f>
        <v>2087.9321076962688</v>
      </c>
      <c r="M115" s="121" t="s">
        <v>1148</v>
      </c>
      <c r="N115" s="170">
        <v>1</v>
      </c>
      <c r="O115" s="159" t="s">
        <v>1150</v>
      </c>
      <c r="P115" s="78"/>
    </row>
    <row r="116" spans="1:16" s="6" customFormat="1" ht="24.75" customHeight="1" x14ac:dyDescent="0.25">
      <c r="A116" s="140">
        <v>3</v>
      </c>
      <c r="B116" s="158" t="s">
        <v>2665</v>
      </c>
      <c r="C116" s="160" t="s">
        <v>31</v>
      </c>
      <c r="D116" s="118" t="s">
        <v>2680</v>
      </c>
      <c r="E116" s="142">
        <v>43882</v>
      </c>
      <c r="F116" s="142">
        <v>44196</v>
      </c>
      <c r="G116" s="157">
        <f t="shared" si="5"/>
        <v>10.466666666666667</v>
      </c>
      <c r="H116" s="119" t="s">
        <v>2677</v>
      </c>
      <c r="I116" s="118" t="s">
        <v>1155</v>
      </c>
      <c r="J116" s="118" t="s">
        <v>1035</v>
      </c>
      <c r="K116" s="68">
        <f>874527753+103141775</f>
        <v>977669528</v>
      </c>
      <c r="L116" s="100">
        <f>+IF(AND(K116&gt;0,O116="Ejecución"),(K116/877802)*Tabla28[[#This Row],[% participación]],IF(AND(K116&gt;0,O116&lt;&gt;"Ejecución"),"-",""))</f>
        <v>1113.7699936887818</v>
      </c>
      <c r="M116" s="121" t="s">
        <v>1148</v>
      </c>
      <c r="N116" s="170">
        <v>1</v>
      </c>
      <c r="O116" s="159" t="s">
        <v>1150</v>
      </c>
      <c r="P116" s="78"/>
    </row>
    <row r="117" spans="1:16" s="6" customFormat="1" ht="24.75" customHeight="1" outlineLevel="1" x14ac:dyDescent="0.25">
      <c r="A117" s="140">
        <v>4</v>
      </c>
      <c r="B117" s="158" t="s">
        <v>2665</v>
      </c>
      <c r="C117" s="160" t="s">
        <v>31</v>
      </c>
      <c r="D117" s="118" t="s">
        <v>2681</v>
      </c>
      <c r="E117" s="142">
        <v>43882</v>
      </c>
      <c r="F117" s="142">
        <v>44196</v>
      </c>
      <c r="G117" s="157">
        <f t="shared" ref="G117:G159" si="6">IF(AND(E117&lt;&gt;"",F117&lt;&gt;""),((F117-E117)/30),"")</f>
        <v>10.466666666666667</v>
      </c>
      <c r="H117" s="119" t="s">
        <v>2677</v>
      </c>
      <c r="I117" s="118" t="s">
        <v>1155</v>
      </c>
      <c r="J117" s="118" t="s">
        <v>1035</v>
      </c>
      <c r="K117" s="68">
        <f>510387497+60009760</f>
        <v>570397257</v>
      </c>
      <c r="L117" s="100">
        <f>+IF(AND(K117&gt;0,O117="Ejecución"),(K117/877802)*Tabla28[[#This Row],[% participación]],IF(AND(K117&gt;0,O117&lt;&gt;"Ejecución"),"-",""))</f>
        <v>649.80172863584266</v>
      </c>
      <c r="M117" s="121" t="s">
        <v>1148</v>
      </c>
      <c r="N117" s="170">
        <v>1</v>
      </c>
      <c r="O117" s="159" t="s">
        <v>1150</v>
      </c>
      <c r="P117" s="78"/>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8"/>
      <c r="L118" s="100" t="str">
        <f>+IF(AND(K118&gt;0,O118="Ejecución"),(K118/877802)*Tabla28[[#This Row],[% participación]],IF(AND(K118&gt;0,O118&lt;&gt;"Ejecución"),"-",""))</f>
        <v/>
      </c>
      <c r="M118" s="65"/>
      <c r="N118" s="170" t="str">
        <f t="shared" ref="N118:N160" si="7">+IF(M118="No",1,IF(M118="Si","Ingrese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c r="G179" s="162" t="str">
        <f>IF(F179&gt;0,SUM(E179+F179),"")</f>
        <v/>
      </c>
      <c r="H179" s="5"/>
      <c r="I179" s="188" t="s">
        <v>2671</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27453</v>
      </c>
      <c r="D193" s="5"/>
      <c r="E193" s="123">
        <v>903</v>
      </c>
      <c r="F193" s="5"/>
      <c r="G193" s="5"/>
      <c r="H193" s="144" t="s">
        <v>2682</v>
      </c>
      <c r="J193" s="5"/>
      <c r="K193" s="124">
        <v>40180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2683</v>
      </c>
      <c r="J211" s="27" t="s">
        <v>2622</v>
      </c>
      <c r="K211" s="145" t="s">
        <v>2683</v>
      </c>
      <c r="L211" s="21"/>
      <c r="M211" s="21"/>
      <c r="N211" s="21"/>
      <c r="O211" s="8"/>
    </row>
    <row r="212" spans="1:15" x14ac:dyDescent="0.25">
      <c r="A212" s="9"/>
      <c r="B212" s="27" t="s">
        <v>2619</v>
      </c>
      <c r="C212" s="144" t="s">
        <v>2682</v>
      </c>
      <c r="D212" s="21"/>
      <c r="G212" s="27" t="s">
        <v>2621</v>
      </c>
      <c r="H212" s="145" t="s">
        <v>2684</v>
      </c>
      <c r="J212" s="27" t="s">
        <v>2623</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4fb10211-09fb-4e80-9f0b-184718d5d98c"/>
    <ds:schemaRef ds:uri="http://schemas.openxmlformats.org/package/2006/metadata/core-properties"/>
    <ds:schemaRef ds:uri="http://www.w3.org/XML/1998/namespace"/>
    <ds:schemaRef ds:uri="http://purl.org/dc/dcmitype/"/>
    <ds:schemaRef ds:uri="http://schemas.microsoft.com/office/infopath/2007/PartnerControl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cp:lastModifiedBy>
  <cp:lastPrinted>2020-12-30T01:35:16Z</cp:lastPrinted>
  <dcterms:created xsi:type="dcterms:W3CDTF">2020-10-14T21:57:42Z</dcterms:created>
  <dcterms:modified xsi:type="dcterms:W3CDTF">2020-12-30T01:40:01Z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