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Brenda\ICBF 2021\Palm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23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2" i="12"/>
  <c r="L115" i="12" l="1"/>
  <c r="L117" i="12"/>
  <c r="L118" i="12"/>
  <c r="L119" i="12"/>
  <c r="L120" i="12"/>
  <c r="L121" i="12"/>
  <c r="L144" i="12" l="1"/>
  <c r="L14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L143" i="12" l="1"/>
  <c r="L146" i="12"/>
  <c r="G115" i="12"/>
  <c r="G116" i="12"/>
  <c r="G114" i="12"/>
  <c r="G49" i="12"/>
  <c r="G50" i="12"/>
  <c r="G48" i="12"/>
  <c r="L145" i="12" l="1"/>
  <c r="L148" i="12"/>
  <c r="B38" i="12"/>
  <c r="L147" i="12" l="1"/>
  <c r="L150"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L152" i="12" l="1"/>
  <c r="L149" i="12"/>
  <c r="N22" i="12"/>
  <c r="N23" i="12"/>
  <c r="N24" i="12"/>
  <c r="N25" i="12"/>
  <c r="N26" i="12"/>
  <c r="N27" i="12"/>
  <c r="N28" i="12"/>
  <c r="N29" i="12"/>
  <c r="N30" i="12"/>
  <c r="N31" i="12"/>
  <c r="N32" i="12"/>
  <c r="N33" i="12"/>
  <c r="N21" i="12"/>
  <c r="N34" i="12"/>
  <c r="N35" i="12"/>
  <c r="L154" i="12" l="1"/>
  <c r="L151" i="12"/>
  <c r="G160" i="12"/>
  <c r="G159" i="12"/>
  <c r="G158" i="12"/>
  <c r="G157" i="12"/>
  <c r="G156" i="12"/>
  <c r="G56" i="12"/>
  <c r="G55" i="12"/>
  <c r="G54" i="12"/>
  <c r="G53" i="12"/>
  <c r="G52" i="12"/>
  <c r="G51" i="12"/>
  <c r="N20" i="12"/>
  <c r="L156" i="12" l="1"/>
  <c r="L153" i="12"/>
  <c r="L155" i="12" l="1"/>
  <c r="L158" i="12"/>
  <c r="L160" i="12"/>
  <c r="L157" i="12" l="1"/>
  <c r="L159"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<sst xmlns="http://schemas.openxmlformats.org/spreadsheetml/2006/main" count="3142" uniqueCount="2704">
  <si>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</si>
  <si>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</si>
  <si>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</si>
  <si>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</si>
  <si>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</si>
  <si>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</si>
  <si>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</si>
  <si>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</si>
  <si>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</si>
  <si>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</si>
  <si>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</si>
  <si>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</si>
  <si>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</si>
  <si>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</si>
  <si>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</si>
  <si>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</si>
  <si>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</si>
  <si>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</si>
  <si>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</si>
  <si>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</si>
  <si>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</si>
  <si>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</si>
  <si>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</si>
  <si>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</si>
  <si>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</si>
  <si>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</si>
  <si>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</si>
  <si>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</si>
  <si>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</si>
  <si>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</si>
  <si>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</si>
  <si>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</si>
  <si>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</si>
  <si>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</si>
  <si>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</si>
  <si>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</si>
  <si>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</si>
  <si>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</si>
  <si>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</si>
  <si>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</si>
  <si>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</si>
  <si>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</si>
  <si>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</si>
  <si>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</si>
  <si>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</si>
  <si>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</si>
  <si>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</si>
  <si>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</si>
  <si>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</si>
  <si>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</si>
  <si>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</si>
  <si>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</si>
  <si>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</si>
  <si>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</si>
  <si>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</si>
  <si>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</si>
  <si>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</si>
  <si>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</si>
  <si>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</si>
  <si>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</si>
  <si>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</si>
  <si>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</si>
  <si>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</si>
  <si>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</si>
  <si>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</si>
  <si>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</si>
  <si>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</si>
  <si>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</si>
  <si>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</si>
  <si>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</si>
  <si>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</si>
  <si>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</si>
  <si>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</si>
  <si>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</si>
  <si>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</si>
  <si>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</si>
  <si>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</si>
  <si>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</si>
  <si>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</si>
  <si>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</si>
  <si>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</si>
  <si>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</si>
  <si>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</si>
  <si>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</si>
  <si>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</si>
  <si>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</si>
  <si>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</si>
  <si>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</si>
  <si>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</si>
  <si>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</si>
  <si>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</si>
  <si>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</si>
  <si>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</si>
  <si>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</si>
  <si>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</si>
  <si>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</si>
  <si>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</si>
  <si>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</si>
  <si>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</si>
  <si>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</si>
  <si>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</si>
  <si>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</si>
  <si>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</si>
  <si>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</si>
  <si>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</si>
  <si>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</si>
  <si>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</si>
  <si>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</si>
  <si>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</si>
  <si>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</si>
  <si>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</si>
  <si>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</si>
  <si>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</si>
  <si>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</si>
  <si>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</si>
  <si>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</si>
  <si>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</si>
  <si>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</si>
  <si>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</si>
  <si>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</si>
  <si>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</si>
  <si>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</si>
  <si>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</si>
  <si>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</si>
  <si>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</si>
  <si>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</si>
  <si>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</si>
  <si>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</si>
  <si>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</si>
  <si>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</si>
  <si>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</si>
  <si>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</si>
  <si>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</si>
  <si>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</si>
  <si>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</si>
  <si>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</si>
  <si>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</si>
  <si>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</si>
  <si>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</si>
  <si>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</si>
  <si>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</si>
  <si>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</si>
  <si>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</si>
  <si>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</si>
  <si>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</si>
  <si>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</si>
  <si>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</si>
  <si>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</si>
  <si>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</si>
  <si>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</si>
  <si>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</si>
  <si>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</si>
  <si>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</si>
  <si>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</si>
  <si>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</si>
  <si>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</si>
  <si>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</si>
  <si>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</si>
  <si>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</si>
  <si>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</si>
  <si>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</si>
  <si>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</si>
  <si>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</si>
  <si>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</si>
  <si>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</si>
  <si>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</si>
  <si>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</si>
  <si>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</si>
  <si>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</si>
  <si>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</si>
  <si>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</si>
  <si>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</si>
  <si>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</si>
  <si>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</si>
  <si>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</si>
  <si>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</si>
  <si>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</si>
  <si>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</si>
  <si>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</si>
  <si>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</si>
  <si>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</si>
  <si>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</si>
  <si>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</si>
  <si>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</si>
  <si>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</si>
  <si>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</si>
  <si>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</si>
  <si>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</si>
  <si>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</si>
  <si>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</si>
  <si>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</si>
  <si>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</si>
  <si>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</si>
  <si>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</si>
  <si>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</si>
  <si>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</si>
  <si>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</si>
  <si>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</si>
  <si>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</si>
  <si>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</si>
  <si>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</si>
  <si>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</si>
  <si>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</si>
  <si>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</si>
  <si>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</si>
  <si>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</si>
  <si>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</si>
  <si>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</si>
  <si>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</si>
  <si>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</si>
  <si>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</si>
  <si>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</si>
  <si>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</si>
  <si>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</si>
  <si>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</si>
  <si>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</si>
  <si>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</si>
  <si>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</si>
  <si>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</si>
  <si>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</si>
  <si>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</si>
  <si>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</si>
  <si>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</si>
  <si>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</si>
  <si>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</si>
  <si>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</si>
  <si>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</si>
  <si>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</si>
  <si>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</si>
  <si>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</si>
  <si>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</si>
  <si>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</si>
  <si>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</si>
  <si>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</si>
  <si>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</si>
  <si>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</si>
  <si>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</si>
  <si>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</si>
  <si>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</si>
  <si>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</si>
  <si>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</si>
  <si>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</si>
  <si>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</si>
  <si>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</si>
  <si>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</si>
  <si>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</si>
  <si>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</si>
  <si>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</si>
  <si>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</si>
  <si>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</si>
  <si>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</si>
  <si>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</si>
  <si>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</si>
  <si>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</si>
  <si>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</si>
  <si>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</si>
  <si>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</si>
  <si>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</si>
  <si>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</si>
  <si>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</si>
  <si>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</si>
  <si>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</si>
  <si>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</si>
  <si>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</si>
  <si>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</si>
  <si>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</si>
  <si>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</si>
  <si>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</si>
  <si>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</si>
  <si>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</si>
  <si>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</si>
  <si>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</si>
  <si>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</si>
  <si>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</si>
  <si>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</si>
  <si>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</si>
  <si>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</si>
  <si>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</si>
  <si>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</si>
  <si>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</si>
  <si>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</si>
  <si>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</si>
  <si>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</si>
  <si>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</si>
  <si>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</si>
  <si>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</si>
  <si>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</si>
  <si>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</si>
  <si>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</si>
  <si>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</si>
  <si>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</si>
  <si>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</si>
  <si>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</si>
  <si>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</si>
  <si>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</si>
  <si>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</si>
  <si>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</si>
  <si>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</si>
  <si>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</si>
  <si>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</si>
  <si>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</si>
  <si>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</si>
  <si>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</si>
  <si>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</si>
  <si>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</si>
  <si>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</si>
  <si>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</si>
  <si>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</si>
  <si>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</si>
  <si>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</si>
  <si>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</si>
  <si>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</si>
  <si>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</si>
  <si>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</si>
  <si>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</si>
  <si>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</si>
  <si>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</si>
  <si>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</si>
  <si>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</si>
  <si>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</si>
  <si>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</si>
  <si>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</si>
  <si>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</si>
  <si>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</si>
  <si>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</si>
  <si>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</si>
  <si>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</si>
  <si>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</si>
  <si>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</si>
  <si>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</si>
  <si>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</si>
  <si>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</si>
  <si>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</si>
  <si>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</si>
  <si>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</si>
  <si>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</si>
  <si>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</si>
  <si>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</si>
  <si>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</si>
  <si>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</si>
  <si>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</si>
  <si>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</si>
  <si>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</si>
  <si>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</si>
  <si>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</si>
  <si>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</si>
  <si>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</si>
  <si>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</si>
  <si>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</si>
  <si>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</si>
  <si>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</si>
  <si>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</si>
  <si>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</si>
  <si>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</si>
  <si>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</si>
  <si>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</si>
  <si>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</si>
  <si>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</si>
  <si>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</si>
  <si>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</si>
  <si>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</si>
  <si>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</si>
  <si>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</si>
  <si>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</si>
  <si>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</si>
  <si>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</si>
  <si>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</si>
  <si>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</si>
  <si>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</si>
  <si>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</si>
  <si>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</si>
  <si>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</si>
  <si>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</si>
  <si>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</si>
  <si>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</si>
  <si>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</si>
  <si>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</si>
  <si>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</si>
  <si>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</si>
  <si>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</si>
  <si>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</si>
  <si>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</si>
  <si>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</si>
  <si>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</si>
  <si>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</si>
  <si>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</si>
  <si>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</si>
  <si>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</si>
  <si>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</si>
  <si>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</si>
  <si>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</si>
  <si>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</si>
  <si>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</si>
  <si>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</si>
  <si>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</si>
  <si>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</si>
  <si>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</si>
  <si>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</si>
  <si>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</si>
  <si>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</si>
  <si>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</si>
  <si>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</si>
  <si>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</si>
  <si>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</si>
  <si>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</si>
  <si>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</si>
  <si>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</si>
  <si>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</si>
  <si>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</si>
  <si>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</si>
  <si>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</si>
  <si>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</si>
  <si>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</si>
  <si>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</si>
  <si>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</si>
  <si>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</si>
  <si>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</si>
  <si>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</si>
  <si>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</si>
  <si>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</si>
  <si>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</si>
  <si>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</si>
  <si>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</si>
  <si>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</si>
  <si>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</si>
  <si>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</si>
  <si>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</si>
  <si>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</si>
  <si>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</si>
  <si>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</si>
  <si>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</si>
  <si>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</si>
  <si>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</si>
  <si>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</si>
  <si>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</si>
  <si>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</si>
  <si>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</si>
  <si>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</si>
  <si>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</si>
  <si>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</si>
  <si>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</si>
  <si>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</si>
  <si>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</si>
  <si>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</si>
  <si>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</si>
  <si>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</si>
  <si>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</si>
  <si>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</si>
  <si>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</si>
  <si>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</si>
  <si>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</si>
  <si>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</si>
  <si>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</si>
  <si>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</si>
  <si>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</si>
  <si>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</si>
  <si>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</si>
  <si>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</si>
  <si>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</si>
  <si>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</si>
  <si>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</si>
  <si>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</si>
  <si>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</si>
  <si>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</si>
  <si>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</si>
  <si>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</si>
  <si>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</si>
  <si>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</si>
  <si>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</si>
  <si>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</si>
  <si>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</si>
  <si>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</si>
  <si>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</si>
  <si>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</si>
  <si>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</si>
  <si>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</si>
  <si>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</si>
  <si>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</si>
  <si>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</si>
  <si>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</si>
  <si>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</si>
  <si>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</si>
  <si>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</si>
  <si>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</si>
  <si>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</si>
  <si>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</si>
  <si>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</si>
  <si>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</si>
  <si>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</si>
  <si>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</si>
  <si>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</si>
  <si>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</si>
  <si>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</si>
  <si>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</si>
  <si>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</si>
  <si>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</si>
  <si>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</si>
  <si>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</si>
  <si>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</si>
  <si>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</si>
  <si>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</si>
  <si>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</si>
  <si>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</si>
  <si>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</si>
  <si>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</si>
  <si>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</si>
  <si>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</si>
  <si>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</si>
  <si>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</si>
  <si>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</si>
  <si>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</si>
  <si>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</si>
  <si>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</si>
  <si>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</si>
  <si>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</si>
  <si>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</si>
  <si>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</si>
  <si>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</si>
  <si>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</si>
  <si>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</si>
  <si>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</si>
  <si>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</si>
  <si>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</si>
  <si>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</si>
  <si>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</si>
  <si>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</si>
  <si>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</si>
  <si>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</si>
  <si>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</si>
  <si>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</si>
  <si>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</si>
  <si>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</si>
  <si>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</si>
  <si>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</si>
  <si>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</si>
  <si>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</si>
  <si>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</si>
  <si>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</si>
  <si>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</si>
  <si>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</si>
  <si>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</si>
  <si>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</si>
  <si>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</si>
  <si>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</si>
  <si>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</si>
  <si>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</si>
  <si>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</si>
  <si>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</si>
  <si>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</si>
  <si>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</si>
  <si>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</si>
  <si>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</si>
  <si>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</si>
  <si>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</si>
  <si>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</si>
  <si>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</si>
  <si>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</si>
  <si>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</si>
  <si>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</si>
  <si>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</si>
  <si>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</si>
  <si>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</si>
  <si>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</si>
  <si>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</si>
  <si>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</si>
  <si>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</si>
  <si>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</si>
  <si>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</si>
  <si>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</si>
  <si>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</si>
  <si>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</si>
  <si>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</si>
  <si>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</si>
  <si>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</si>
  <si>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</si>
  <si>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</si>
  <si>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</si>
  <si>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</si>
  <si>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</si>
  <si>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</si>
  <si>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</si>
  <si>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</si>
  <si>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</si>
  <si>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</si>
  <si>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</si>
  <si>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</si>
  <si>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</si>
  <si>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</si>
  <si>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</si>
  <si>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</si>
  <si>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</si>
  <si>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</si>
  <si>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</si>
  <si>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</si>
  <si>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</si>
  <si>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</si>
  <si>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</si>
  <si>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</si>
  <si>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</si>
  <si>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</si>
  <si>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</si>
  <si>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</si>
  <si>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</si>
  <si>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</si>
  <si>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</si>
  <si>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</si>
  <si>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</si>
  <si>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</si>
  <si>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</si>
  <si>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</si>
  <si>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</si>
  <si>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</si>
  <si>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</si>
  <si>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</si>
  <si>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</si>
  <si>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</si>
  <si>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</si>
  <si>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</si>
  <si>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</si>
  <si>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</si>
  <si>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</si>
  <si>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</si>
  <si>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</si>
  <si>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</si>
  <si>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</si>
  <si>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</si>
  <si>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</si>
  <si>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</si>
  <si>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</si>
  <si>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</si>
  <si>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</si>
  <si>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</si>
  <si>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</si>
  <si>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</si>
  <si>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</si>
  <si>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</si>
  <si>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</si>
  <si>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</si>
  <si>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</si>
  <si>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</si>
  <si>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</si>
  <si>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</si>
  <si>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</si>
  <si>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</si>
  <si>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</si>
  <si>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</si>
  <si>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</si>
  <si>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</si>
  <si>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</si>
  <si>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</si>
  <si>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</si>
  <si>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</si>
  <si>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</si>
  <si>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</si>
  <si>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</si>
  <si>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</si>
  <si>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</si>
  <si>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</si>
  <si>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</si>
  <si>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</si>
  <si>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</si>
  <si>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</si>
  <si>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</si>
  <si>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</si>
  <si>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</si>
  <si>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</si>
  <si>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</si>
  <si>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</si>
  <si>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</si>
  <si>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</si>
  <si>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</si>
  <si>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</si>
  <si>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</si>
  <si>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</si>
  <si>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</si>
  <si>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</si>
  <si>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</si>
  <si>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</si>
  <si>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</si>
  <si>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</si>
  <si>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</si>
  <si>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</si>
  <si>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</si>
  <si>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</si>
  <si>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</si>
  <si>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</si>
  <si>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</si>
  <si>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</si>
  <si>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</si>
  <si>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</si>
  <si>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</si>
  <si>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</si>
  <si>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</si>
  <si>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</si>
  <si>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</si>
  <si>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</si>
  <si>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</si>
  <si>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</si>
  <si>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</si>
  <si>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</si>
  <si>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</si>
  <si>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</si>
  <si>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</si>
  <si>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</si>
  <si>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</si>
  <si>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</si>
  <si>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</si>
  <si>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</si>
  <si>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</si>
  <si>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</si>
  <si>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</si>
  <si>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</si>
  <si>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</si>
  <si>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</si>
  <si>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</si>
  <si>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</si>
  <si>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</si>
  <si>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</si>
  <si>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</si>
  <si>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</si>
  <si>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</si>
  <si>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</si>
  <si>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</si>
  <si>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</si>
  <si>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</si>
  <si>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</si>
  <si>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</si>
  <si>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</si>
  <si>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</si>
  <si>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</si>
  <si>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</si>
  <si>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</si>
  <si>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</si>
  <si>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</si>
  <si>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</si>
  <si>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</si>
  <si>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</si>
  <si>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</si>
  <si>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</si>
  <si>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</si>
  <si>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</si>
  <si>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</si>
  <si>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</si>
  <si>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</si>
  <si>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</si>
  <si>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</si>
  <si>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</si>
  <si>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</si>
  <si>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</si>
  <si>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</si>
  <si>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</si>
  <si>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</si>
  <si>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</si>
  <si>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</si>
  <si>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</si>
  <si>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</si>
  <si>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</si>
  <si>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</si>
  <si>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</si>
  <si>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</si>
  <si>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</si>
  <si>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</si>
  <si>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</si>
  <si>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</si>
  <si>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</si>
  <si>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</si>
  <si>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</si>
  <si>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</si>
  <si>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</si>
  <si>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</si>
  <si>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</si>
  <si>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</si>
  <si>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</si>
  <si>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</si>
  <si>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</si>
  <si>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</si>
  <si>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</si>
  <si>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</si>
  <si>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</si>
  <si>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</si>
  <si>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</si>
  <si>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</si>
  <si>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</si>
  <si>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</si>
  <si>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</si>
  <si>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</si>
  <si>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</si>
  <si>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</si>
  <si>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</si>
  <si>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</si>
  <si>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</si>
  <si>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</si>
  <si>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</si>
  <si>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</si>
  <si>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</si>
  <si>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</si>
  <si>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</si>
  <si>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</si>
  <si>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</si>
  <si>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</si>
  <si>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</si>
  <si>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</si>
  <si>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</si>
  <si>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</si>
  <si>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</si>
  <si>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</si>
  <si>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</si>
  <si>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</si>
  <si>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</si>
  <si>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</si>
  <si>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</si>
  <si>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</si>
  <si>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</si>
  <si>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</si>
  <si>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</si>
  <si>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</si>
  <si>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</si>
  <si>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</si>
  <si>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</si>
  <si>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</si>
  <si>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</si>
  <si>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</si>
  <si>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</si>
  <si>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</si>
  <si>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</si>
  <si>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</si>
  <si>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</si>
  <si>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</si>
  <si>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</si>
  <si>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</si>
  <si>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</si>
  <si>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</si>
  <si>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</si>
  <si>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</si>
  <si>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</si>
  <si>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</si>
  <si>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</si>
  <si>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</si>
  <si>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</si>
  <si>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</si>
  <si>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</si>
  <si>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</si>
  <si>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</si>
  <si>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</si>
  <si>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</si>
  <si>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</si>
  <si>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</si>
  <si>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</si>
  <si>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</si>
  <si>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</si>
  <si>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</si>
  <si>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</si>
  <si>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</si>
  <si>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</si>
  <si>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</si>
  <si>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</si>
  <si>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</si>
  <si>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</si>
  <si>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</si>
  <si>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</si>
  <si>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</si>
  <si>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</si>
  <si>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</si>
  <si>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</si>
  <si>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</si>
  <si>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</si>
  <si>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</si>
  <si>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</si>
  <si>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</si>
  <si>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</si>
  <si>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</si>
  <si>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</si>
  <si>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</si>
  <si>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</si>
  <si>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</si>
  <si>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</si>
  <si>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</si>
  <si>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</si>
  <si>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</si>
  <si>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</si>
  <si>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</si>
  <si>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</si>
  <si>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</si>
  <si>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</si>
  <si>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</si>
  <si>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</si>
  <si>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</si>
  <si>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</si>
  <si>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</si>
  <si>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</si>
  <si>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</si>
  <si>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</si>
  <si>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</si>
  <si>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</si>
  <si>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</si>
  <si>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</si>
  <si>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</si>
  <si>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</si>
  <si>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</si>
  <si>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</si>
  <si>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</si>
  <si>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</si>
  <si>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</si>
  <si>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</si>
  <si>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</si>
  <si>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</si>
  <si>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</si>
  <si>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</si>
  <si>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</si>
  <si>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</si>
  <si>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</si>
  <si>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</si>
  <si>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</si>
  <si>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</si>
  <si>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</si>
  <si>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</si>
  <si>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</si>
  <si>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</si>
  <si>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</si>
  <si>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</si>
  <si>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</si>
  <si>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</si>
  <si>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</si>
  <si>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</si>
  <si>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</si>
  <si>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</si>
  <si>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</si>
  <si>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</si>
  <si>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</si>
  <si>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</si>
  <si>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</si>
  <si>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</si>
  <si>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</si>
  <si>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</si>
  <si>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</si>
  <si>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</si>
  <si>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</si>
  <si>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</si>
  <si>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</si>
  <si>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</si>
  <si>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</si>
  <si>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</si>
  <si>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</si>
  <si>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</si>
  <si>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</si>
  <si>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</si>
  <si>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</si>
  <si>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</si>
  <si>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</si>
  <si>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</si>
  <si>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</si>
  <si>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</si>
  <si>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</si>
  <si>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</si>
  <si>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</si>
  <si>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</si>
  <si>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</si>
  <si>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</si>
  <si>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</si>
  <si>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</si>
  <si>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</si>
  <si>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</si>
  <si>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</si>
  <si>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</si>
  <si>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</si>
  <si>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</si>
  <si>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</si>
  <si>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</si>
  <si>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</si>
  <si>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</si>
  <si>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</si>
  <si>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</si>
  <si>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</si>
  <si>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</si>
  <si>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</si>
  <si>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</si>
  <si>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</si>
  <si>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</si>
  <si>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</si>
  <si>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</si>
  <si>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</si>
  <si>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</si>
  <si>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</si>
  <si>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</si>
  <si>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</si>
  <si>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</si>
  <si>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</si>
  <si>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</si>
  <si>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</si>
  <si>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</si>
  <si>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</si>
  <si>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</si>
  <si>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</si>
  <si>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</si>
  <si>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</si>
  <si>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</si>
  <si>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</si>
  <si>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</si>
  <si>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</si>
  <si>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</si>
  <si>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</si>
  <si>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</si>
  <si>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</si>
  <si>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</si>
  <si>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</si>
  <si>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</si>
  <si>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</si>
  <si>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</si>
  <si>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</si>
  <si>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</si>
  <si>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</si>
  <si>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</si>
  <si>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</si>
  <si>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</si>
  <si>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</si>
  <si>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</si>
  <si>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</si>
  <si>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</si>
  <si>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</si>
  <si>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</si>
  <si>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</si>
  <si>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</si>
  <si>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</si>
  <si>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</si>
  <si>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</si>
  <si>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</si>
  <si>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</si>
  <si>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</si>
  <si>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</si>
  <si>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</si>
  <si>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</si>
  <si>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</si>
  <si>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</si>
  <si>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</si>
  <si>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</si>
  <si>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</si>
  <si>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</si>
  <si>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</si>
  <si>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</si>
  <si>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</si>
  <si>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</si>
  <si>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</si>
  <si>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</si>
  <si>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</si>
  <si>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</si>
  <si>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</si>
  <si>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</si>
  <si>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</si>
  <si>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</si>
  <si>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</si>
  <si>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</si>
  <si>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</si>
  <si>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</si>
  <si>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</si>
  <si>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</si>
  <si>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</si>
  <si>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</si>
  <si>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</si>
  <si>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</si>
  <si>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</si>
  <si>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</si>
  <si>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</si>
  <si>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</si>
  <si>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</si>
  <si>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</si>
  <si>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</si>
  <si>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</si>
  <si>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</si>
  <si>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</si>
  <si>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</si>
  <si>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</si>
  <si>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</si>
  <si>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</si>
  <si>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</si>
  <si>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</si>
  <si>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</si>
  <si>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</si>
  <si>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</si>
  <si>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</si>
  <si>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</si>
  <si>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</si>
  <si>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</si>
  <si>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</si>
  <si>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</si>
  <si>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</si>
  <si>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</si>
  <si>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</si>
  <si>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</si>
  <si>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</si>
  <si>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</si>
  <si>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</si>
  <si>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</si>
  <si>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</si>
  <si>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</si>
  <si>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</si>
  <si>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</si>
  <si>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</si>
  <si>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</si>
  <si>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</si>
  <si>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</si>
  <si>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</si>
  <si>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</si>
  <si>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</si>
  <si>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</si>
  <si>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</si>
  <si>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</si>
  <si>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</si>
  <si>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</si>
  <si>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</si>
  <si>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</si>
  <si>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</si>
  <si>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</si>
  <si>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</si>
  <si>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</si>
  <si>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</si>
  <si>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</si>
  <si>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</si>
  <si>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</si>
  <si>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</si>
  <si>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</si>
  <si>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</si>
  <si>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</si>
  <si>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</si>
  <si>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</si>
  <si>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</si>
  <si>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</si>
  <si>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</si>
  <si>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</si>
  <si>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</si>
  <si>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</si>
  <si>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</si>
  <si>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</si>
  <si>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</si>
  <si>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</si>
  <si>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</si>
  <si>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</si>
  <si>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</si>
  <si>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</si>
  <si>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</si>
  <si>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</si>
  <si>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</si>
  <si>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</si>
  <si>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</si>
  <si>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</si>
  <si>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</si>
  <si>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</si>
  <si>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</si>
  <si>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</si>
  <si>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</si>
  <si>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</si>
  <si>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</si>
  <si>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</si>
  <si>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</si>
  <si>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</si>
  <si>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</si>
  <si>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</si>
  <si>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</si>
  <si>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</si>
  <si>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</si>
  <si>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</si>
  <si>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</si>
  <si>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</si>
  <si>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</si>
  <si>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</si>
  <si>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</si>
  <si>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</si>
  <si>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</si>
  <si>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</si>
  <si>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</si>
  <si>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</si>
  <si>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</si>
  <si>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</si>
  <si>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</si>
  <si>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</si>
  <si>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</si>
  <si>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</si>
  <si>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</si>
  <si>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</si>
  <si>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</si>
  <si>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</si>
  <si>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</si>
  <si>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</si>
  <si>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</si>
  <si>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</si>
  <si>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</si>
  <si>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</si>
  <si>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</si>
  <si>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</si>
  <si>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</si>
  <si>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</si>
  <si>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</si>
  <si>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</si>
  <si>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</si>
  <si>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</si>
  <si>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</si>
  <si>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</si>
  <si>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</si>
  <si>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</si>
  <si>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</si>
  <si>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</si>
  <si>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</si>
  <si>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</si>
  <si>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</si>
  <si>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</si>
  <si>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</si>
  <si>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</si>
  <si>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</si>
  <si>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</si>
  <si>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</si>
  <si>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</si>
  <si>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</si>
  <si>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</si>
  <si>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</si>
  <si>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</si>
  <si>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</si>
  <si>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</si>
  <si>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</si>
  <si>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</si>
  <si>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</si>
  <si>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</si>
  <si>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</si>
  <si>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</si>
  <si>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</si>
  <si>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</si>
  <si>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</si>
  <si>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</si>
  <si>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</si>
  <si>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</si>
  <si>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</si>
  <si>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</si>
  <si>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</si>
  <si>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</si>
  <si>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</si>
  <si>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</si>
  <si>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</si>
  <si>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</si>
  <si>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</si>
  <si>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</si>
  <si>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</si>
  <si>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</si>
  <si>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</si>
  <si>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</si>
  <si>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</si>
  <si>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</si>
  <si>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</si>
  <si>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</si>
  <si>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</si>
  <si>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</si>
  <si>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</si>
  <si>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</si>
  <si>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</si>
  <si>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</si>
  <si>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</si>
  <si>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</si>
  <si>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</si>
  <si>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</si>
  <si>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</si>
  <si>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</si>
  <si>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</si>
  <si>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</si>
  <si>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</si>
  <si>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</si>
  <si>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</si>
  <si>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</si>
  <si>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</si>
  <si>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</si>
  <si>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</si>
  <si>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</si>
  <si>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</si>
  <si>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</si>
  <si>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</si>
  <si>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</si>
  <si>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</si>
  <si>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</si>
  <si>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</si>
  <si>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</si>
  <si>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</si>
  <si>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</si>
  <si>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</si>
  <si>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</si>
  <si>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</si>
  <si>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</si>
  <si>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</si>
  <si>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</si>
  <si>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</si>
  <si>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</si>
  <si>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</si>
  <si>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</si>
  <si>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</si>
  <si>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</si>
  <si>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</si>
  <si>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</si>
  <si>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</si>
  <si>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</si>
  <si>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</si>
  <si>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</si>
  <si>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</si>
  <si>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</si>
  <si>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</si>
  <si>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</si>
  <si>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</si>
  <si>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</si>
  <si>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</si>
  <si>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</si>
  <si>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</si>
  <si>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</si>
  <si>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</si>
  <si>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</si>
  <si>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</si>
  <si>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</si>
  <si>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</si>
  <si>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</si>
  <si>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</si>
  <si>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</si>
  <si>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</si>
  <si>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</si>
  <si>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</si>
  <si>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</si>
  <si>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</si>
  <si>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</si>
  <si>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</si>
  <si>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</si>
  <si>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</si>
  <si>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</si>
  <si>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</si>
  <si>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</si>
  <si>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</si>
  <si>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</si>
  <si>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</si>
  <si>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</si>
  <si>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</si>
  <si>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</si>
  <si>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</si>
  <si>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</si>
  <si>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</si>
  <si>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</si>
  <si>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</si>
  <si>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</si>
  <si>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</si>
  <si>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</si>
  <si>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</si>
  <si>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</si>
  <si>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</si>
  <si>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</si>
  <si>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</si>
  <si>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</si>
  <si>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</si>
  <si>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</si>
  <si>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</si>
  <si>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</si>
  <si>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</si>
  <si>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</si>
  <si>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</si>
  <si>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</si>
  <si>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</si>
  <si>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</si>
  <si>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</si>
  <si>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</si>
  <si>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</si>
  <si>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</si>
  <si>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</si>
  <si>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</si>
  <si>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</si>
  <si>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</si>
  <si>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</si>
  <si>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</si>
  <si>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</si>
  <si>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</si>
  <si>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</si>
  <si>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</si>
  <si>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</si>
  <si>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</si>
  <si>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</si>
  <si>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</si>
  <si>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</si>
  <si>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</si>
  <si>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</si>
  <si>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</si>
  <si>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</si>
  <si>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</si>
  <si>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</si>
  <si>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</si>
  <si>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</si>
  <si>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</si>
  <si>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</si>
  <si>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</si>
  <si>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</si>
  <si>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</si>
  <si>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</si>
  <si>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</si>
  <si>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</si>
  <si>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</si>
  <si>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</si>
  <si>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</si>
  <si>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</si>
  <si>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</si>
  <si>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</si>
  <si>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</si>
  <si>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</si>
  <si>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</si>
  <si>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</si>
  <si>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</si>
  <si>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</si>
  <si>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</si>
  <si>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</si>
  <si>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</si>
  <si>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</si>
  <si>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</si>
  <si>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</si>
  <si>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</si>
  <si>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</si>
  <si>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</si>
  <si>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</si>
  <si>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</si>
  <si>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</si>
  <si>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</si>
  <si>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</si>
  <si>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</si>
  <si>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</si>
  <si>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</si>
  <si>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</si>
  <si>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</si>
  <si>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</si>
  <si>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</si>
  <si>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</si>
  <si>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</si>
  <si>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</si>
  <si>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</si>
  <si>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</si>
  <si>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</si>
  <si>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</si>
  <si>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</si>
  <si>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</si>
  <si>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</si>
  <si>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</si>
  <si>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</si>
  <si>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</si>
  <si>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</si>
  <si>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</si>
  <si>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</si>
  <si>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</si>
  <si>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</si>
  <si>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</si>
  <si>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</si>
  <si>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</si>
  <si>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</si>
  <si>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</si>
  <si>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</si>
  <si>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</si>
  <si>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</si>
  <si>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</si>
  <si>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</si>
  <si>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</si>
  <si>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</si>
  <si>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</si>
  <si>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</si>
  <si>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</si>
  <si>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</si>
  <si>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</si>
  <si>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</si>
  <si>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</si>
  <si>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</si>
  <si>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</si>
  <si>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</si>
  <si>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</si>
  <si>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</si>
  <si>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</si>
  <si>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</si>
  <si>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</si>
  <si>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</si>
  <si>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</si>
  <si>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</si>
  <si>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</si>
  <si>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</si>
  <si>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</si>
  <si>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</si>
  <si>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</si>
  <si>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</si>
  <si>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</si>
  <si>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</si>
  <si>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</si>
  <si>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</si>
  <si>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</si>
  <si>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</si>
  <si>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</si>
  <si>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</si>
  <si>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</si>
  <si>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</si>
  <si>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</si>
  <si>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</si>
  <si>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</si>
  <si>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</si>
  <si>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</si>
  <si>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</si>
  <si>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</si>
  <si>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</si>
  <si>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</si>
  <si>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</si>
  <si>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</si>
  <si>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</si>
  <si>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</si>
  <si>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</si>
  <si>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</si>
  <si>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</si>
  <si>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</si>
  <si>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</si>
  <si>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</si>
  <si>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</si>
  <si>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</si>
  <si>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</si>
  <si>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</si>
  <si>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</si>
  <si>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</si>
  <si>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</si>
  <si>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</si>
  <si>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</si>
  <si>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</si>
  <si>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</si>
  <si>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</si>
  <si>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</si>
  <si>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</si>
  <si>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</si>
  <si>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</si>
  <si>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</si>
  <si>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</si>
  <si>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</si>
  <si>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</si>
  <si>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</si>
  <si>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</si>
  <si>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</si>
  <si>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</si>
  <si>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</si>
  <si>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</si>
  <si>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</si>
  <si>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</si>
  <si>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</si>
  <si>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</si>
  <si>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</si>
  <si>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</si>
  <si>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</si>
  <si>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</si>
  <si>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</si>
  <si>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</si>
  <si>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</si>
  <si>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</si>
  <si>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</si>
  <si>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</si>
  <si>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</si>
  <si>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</si>
  <si>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</si>
  <si>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</si>
  <si>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</si>
  <si>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</si>
  <si>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</si>
  <si>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</si>
  <si>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</si>
  <si>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</si>
  <si>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</si>
  <si>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</si>
  <si>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</si>
  <si>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</si>
  <si>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</si>
  <si>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</si>
  <si>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</si>
  <si>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</si>
  <si>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</si>
  <si>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</si>
  <si>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</si>
  <si>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</si>
  <si>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</si>
  <si>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</si>
  <si>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</si>
  <si>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</si>
  <si>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</si>
  <si>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</si>
  <si>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</si>
  <si>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</si>
  <si>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</si>
  <si>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</si>
  <si>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</si>
  <si>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</si>
  <si>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</si>
  <si>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</si>
  <si>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</si>
  <si>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</si>
  <si>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</si>
  <si>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</si>
  <si>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</si>
  <si>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</si>
  <si>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</si>
  <si>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</si>
  <si>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</si>
  <si>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</si>
  <si>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</si>
  <si>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</si>
  <si>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</si>
  <si>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</si>
  <si>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</si>
  <si>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</si>
  <si>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</si>
  <si>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</si>
  <si>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</si>
  <si>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</si>
  <si>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</si>
  <si>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</si>
  <si>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</si>
  <si>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</si>
  <si>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</si>
  <si>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</si>
  <si>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</si>
  <si>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</si>
  <si>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</si>
  <si>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</si>
  <si>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</si>
  <si>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</si>
  <si>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</si>
  <si>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</si>
  <si>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</si>
  <si>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</si>
  <si>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</si>
  <si>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</si>
  <si>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</si>
  <si>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</si>
  <si>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</si>
  <si>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</si>
  <si>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</si>
  <si>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</si>
  <si>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</si>
  <si>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</si>
  <si>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</si>
  <si>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</si>
  <si>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</si>
  <si>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</si>
  <si>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</si>
  <si>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</si>
  <si>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</si>
  <si>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</si>
  <si>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</si>
  <si>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</si>
  <si>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</si>
  <si>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</si>
  <si>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</si>
  <si>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</si>
  <si>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</si>
  <si>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</si>
  <si>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</si>
  <si>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</si>
  <si>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</si>
  <si>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</si>
  <si>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</si>
  <si>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</si>
  <si>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</si>
  <si>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</si>
  <si>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</si>
  <si>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</si>
  <si>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</si>
  <si>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</si>
  <si>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</si>
  <si>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</si>
  <si>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</si>
  <si>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</si>
  <si>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</si>
  <si>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</si>
  <si>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</si>
  <si>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</si>
  <si>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</si>
  <si>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</si>
  <si>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</si>
  <si>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</si>
  <si>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</si>
  <si>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</si>
  <si>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</si>
  <si>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</si>
  <si>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</si>
  <si>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</si>
  <si>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</si>
  <si>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</si>
  <si>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</si>
  <si>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</si>
  <si>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</si>
  <si>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</si>
  <si>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</si>
  <si>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</si>
  <si>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</si>
  <si>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</si>
  <si>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</si>
  <si>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</si>
  <si>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</si>
  <si>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</si>
  <si>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</si>
  <si>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</si>
  <si>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</si>
  <si>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</si>
  <si>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</si>
  <si>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</si>
  <si>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</si>
  <si>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</si>
  <si>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</si>
  <si>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</si>
  <si>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</si>
  <si>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</si>
  <si>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</si>
  <si>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</si>
  <si>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</si>
  <si>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</si>
  <si>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</si>
  <si>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</si>
  <si>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</si>
  <si>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</si>
  <si>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</si>
  <si>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</si>
  <si>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</si>
  <si>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</si>
  <si>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</si>
  <si>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</si>
  <si>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</si>
  <si>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</si>
  <si>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</si>
  <si>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</si>
  <si>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</si>
  <si>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</si>
  <si>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</si>
  <si>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</si>
  <si>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</si>
  <si>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</si>
  <si>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</si>
  <si>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</si>
  <si>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</si>
  <si>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</si>
  <si>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</si>
  <si>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</si>
  <si>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</si>
  <si>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</si>
  <si>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</si>
  <si>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</si>
  <si>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</si>
  <si>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</si>
  <si>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</si>
  <si>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</si>
  <si>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</si>
  <si>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</si>
  <si>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</si>
  <si>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</si>
  <si>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</si>
  <si>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</si>
  <si>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</si>
  <si>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</si>
  <si>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</si>
  <si>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</si>
  <si>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</si>
  <si>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</si>
  <si>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</si>
  <si>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</si>
  <si>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</si>
  <si>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</si>
  <si>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</si>
  <si>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</si>
  <si>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</si>
  <si>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</si>
  <si>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</si>
  <si>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</si>
  <si>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</si>
  <si>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</si>
  <si>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</si>
  <si>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</si>
  <si>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</si>
  <si>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</si>
  <si>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</si>
  <si>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</si>
  <si>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</si>
  <si>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</si>
  <si>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</si>
  <si>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</si>
  <si>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</si>
  <si>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</si>
  <si>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</si>
  <si>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</si>
  <si>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</si>
  <si>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</si>
  <si>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</si>
  <si>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</si>
  <si>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</si>
  <si>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</si>
  <si>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</si>
  <si>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</si>
  <si>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</si>
  <si>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</si>
  <si>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</si>
  <si>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</si>
  <si>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</si>
  <si>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</si>
  <si>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</si>
  <si>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</si>
  <si>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</si>
  <si>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</si>
  <si>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</si>
  <si>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</si>
  <si>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</si>
  <si>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</si>
  <si>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</si>
  <si>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</si>
  <si>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</si>
  <si>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</si>
  <si>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</si>
  <si>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</si>
  <si>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</si>
  <si>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</si>
  <si>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</si>
  <si>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</si>
  <si>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</si>
  <si>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</si>
  <si>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</si>
  <si>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</si>
  <si>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</si>
  <si>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</si>
  <si>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</si>
  <si>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</si>
  <si>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</si>
  <si>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</si>
  <si>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</si>
  <si>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</si>
  <si>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</si>
  <si>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</si>
  <si>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</si>
  <si>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</si>
  <si>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</si>
  <si>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</si>
  <si>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</si>
  <si>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</si>
  <si>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</si>
  <si>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</si>
  <si>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</si>
  <si>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</si>
  <si>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</si>
  <si>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</si>
  <si>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</si>
  <si>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</si>
  <si>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</si>
  <si>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</si>
  <si>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</si>
  <si>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</si>
  <si>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</si>
  <si>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</si>
  <si>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</si>
  <si>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</si>
  <si>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</si>
  <si>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</si>
  <si>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</si>
  <si>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</si>
  <si>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</si>
  <si>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</si>
  <si>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</si>
  <si>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</si>
  <si>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</si>
  <si>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</si>
  <si>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</si>
  <si>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</si>
  <si>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</si>
  <si>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</si>
  <si>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</si>
  <si>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</si>
  <si>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</si>
  <si>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</si>
  <si>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</si>
  <si>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</si>
  <si>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</si>
  <si>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</si>
  <si>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</si>
  <si>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</si>
  <si>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</si>
  <si>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</si>
  <si>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</si>
  <si>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</si>
  <si>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</si>
  <si>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</si>
  <si>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</si>
  <si>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</si>
  <si>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</si>
  <si>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</si>
  <si>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</si>
  <si>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</si>
  <si>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</si>
  <si>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</si>
  <si>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</si>
  <si>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</si>
  <si>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</si>
  <si>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</si>
  <si>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</si>
  <si>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</si>
  <si>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</si>
  <si>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</si>
  <si>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</si>
  <si>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</si>
  <si>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</si>
  <si>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</si>
  <si>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</si>
  <si>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</si>
  <si>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</si>
  <si>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</si>
  <si>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</si>
  <si>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</si>
  <si>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</si>
  <si>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</si>
  <si>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</si>
  <si>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</si>
  <si>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</si>
  <si>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</si>
  <si>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</si>
  <si>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</si>
  <si>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</si>
  <si>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</si>
  <si>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</si>
  <si>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</si>
  <si>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</si>
  <si>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</si>
  <si>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</si>
  <si>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</si>
  <si>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</si>
  <si>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</si>
  <si>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</si>
  <si>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</si>
  <si>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</si>
  <si>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</si>
  <si>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</si>
  <si>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</si>
  <si>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</si>
  <si>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</si>
  <si>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</si>
  <si>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</si>
  <si>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</si>
  <si>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</si>
  <si>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</si>
  <si>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</si>
  <si>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</si>
  <si>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</si>
  <si>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</si>
  <si>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</si>
  <si>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</si>
  <si>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</si>
  <si>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</si>
  <si>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</si>
  <si>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</si>
  <si>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</si>
  <si>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</si>
  <si>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</si>
  <si>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</si>
  <si>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</si>
  <si>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</si>
  <si>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</si>
  <si>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</si>
  <si>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</si>
  <si>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</si>
  <si>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</si>
  <si>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</si>
  <si>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</si>
  <si>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</si>
  <si>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</si>
  <si>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</si>
  <si>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</si>
  <si>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</si>
  <si>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</si>
  <si>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</si>
  <si>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</si>
  <si>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</si>
  <si>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</si>
  <si>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</si>
  <si>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</si>
  <si>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</si>
  <si>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</si>
  <si>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</si>
  <si>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</si>
  <si>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</si>
  <si>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</si>
  <si>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</si>
  <si>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</si>
  <si>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</si>
  <si>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</si>
  <si>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</si>
  <si>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</si>
  <si>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</si>
  <si>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</si>
  <si>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</si>
  <si>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</si>
  <si>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</si>
  <si>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</si>
  <si>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</si>
  <si>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</si>
  <si>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</si>
  <si>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</si>
  <si>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</si>
  <si>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</si>
  <si>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</si>
  <si>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</si>
  <si>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</si>
  <si>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</si>
  <si>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</si>
  <si>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</si>
  <si>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</si>
  <si>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</si>
  <si>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</si>
  <si>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</si>
  <si>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</si>
  <si>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</si>
  <si>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</si>
  <si>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</si>
  <si>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</si>
  <si>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</si>
  <si>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</si>
  <si>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</si>
  <si>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</si>
  <si>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</si>
  <si>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</si>
  <si>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</si>
  <si>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</si>
  <si>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</si>
  <si>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</si>
  <si>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</si>
  <si>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</si>
  <si>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</si>
  <si>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</si>
  <si>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</si>
  <si>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</si>
  <si>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</si>
  <si>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</si>
  <si>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</si>
  <si>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</si>
  <si>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</si>
  <si>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</si>
  <si>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</si>
  <si>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</si>
  <si>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</si>
  <si>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</si>
  <si>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</si>
  <si>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</si>
  <si>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</si>
  <si>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</si>
  <si>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</si>
  <si>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</si>
  <si>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</si>
  <si>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</si>
  <si>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</si>
  <si>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</si>
  <si>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</si>
  <si>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</si>
  <si>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</si>
  <si>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</si>
  <si>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</si>
  <si>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</si>
  <si>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</si>
  <si>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</si>
  <si>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</si>
  <si>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</si>
  <si>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</si>
  <si>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</si>
  <si>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</si>
  <si>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</si>
  <si>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</si>
  <si>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</si>
  <si>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</si>
  <si>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</si>
  <si>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</si>
  <si>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</si>
  <si>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</si>
  <si>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</si>
  <si>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</si>
  <si>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</si>
  <si>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</si>
  <si>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</si>
  <si>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</si>
  <si>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</si>
  <si>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</si>
  <si>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</si>
  <si>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</si>
  <si>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</si>
  <si>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</si>
  <si>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</si>
  <si>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</si>
  <si>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</si>
  <si>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</si>
  <si>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</si>
  <si>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</si>
  <si>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</si>
  <si>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</si>
  <si>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</si>
  <si>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</si>
  <si>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</si>
  <si>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</si>
  <si>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</si>
  <si>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</si>
  <si>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</si>
  <si>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</si>
  <si>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</si>
  <si>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</si>
  <si>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</si>
  <si>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</si>
  <si>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</si>
  <si>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</si>
  <si>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</si>
  <si>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</si>
  <si>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</si>
  <si>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</si>
  <si>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</si>
  <si>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</si>
  <si>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</si>
  <si>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</si>
  <si>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</si>
  <si>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</si>
  <si>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</si>
  <si>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</si>
  <si>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</si>
  <si>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</si>
  <si>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</si>
  <si>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</si>
  <si>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</si>
  <si>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</si>
  <si>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</si>
  <si>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</si>
  <si>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</si>
  <si>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</si>
  <si>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</si>
  <si>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</si>
  <si>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</si>
  <si>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</si>
  <si>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</si>
  <si>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</si>
  <si>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</si>
  <si>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</si>
  <si>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</si>
  <si>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</si>
  <si>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</si>
  <si>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</si>
  <si>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</si>
  <si>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</si>
  <si>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</si>
  <si>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</si>
  <si>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</si>
  <si>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</si>
  <si>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</si>
  <si>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</si>
  <si>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</si>
  <si>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</si>
  <si>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</si>
  <si>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</si>
  <si>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</si>
  <si>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</si>
  <si>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</si>
  <si>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</si>
  <si>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</si>
  <si>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</si>
  <si>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</si>
  <si>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</si>
  <si>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</si>
  <si>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</si>
  <si>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</si>
  <si>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</si>
  <si>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</si>
  <si>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</si>
  <si>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</si>
  <si>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</si>
  <si>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</si>
  <si>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</si>
  <si>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</si>
  <si>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</si>
  <si>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</si>
  <si>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</si>
  <si>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</si>
  <si>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</si>
  <si>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</si>
  <si>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</si>
  <si>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</si>
  <si>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</si>
  <si>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</si>
  <si>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</si>
  <si>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</si>
  <si>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</si>
  <si>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</si>
  <si>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</si>
  <si>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</si>
  <si>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</si>
  <si>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</si>
  <si>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</si>
  <si>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</si>
  <si>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</si>
  <si>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</si>
  <si>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</si>
  <si>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</si>
  <si>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</si>
  <si>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</si>
  <si>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</si>
  <si>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</si>
  <si>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</si>
  <si>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</si>
  <si>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</si>
  <si>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</si>
  <si>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</si>
  <si>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</si>
  <si>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</si>
  <si>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</si>
  <si>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</si>
  <si>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</si>
  <si>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</si>
  <si>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</si>
  <si>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</si>
  <si>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</si>
  <si>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</si>
  <si>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</si>
  <si>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</si>
  <si>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</si>
  <si>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</si>
  <si>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</si>
  <si>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</si>
  <si>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</si>
  <si>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</si>
  <si>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</si>
  <si>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</si>
  <si>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</si>
  <si>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</si>
  <si>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</si>
  <si>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</si>
  <si>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</si>
  <si>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</si>
  <si>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</si>
  <si>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</si>
  <si>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</si>
  <si>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</si>
  <si>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</si>
  <si>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</si>
  <si>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</si>
  <si>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</si>
  <si>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</si>
  <si>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</si>
  <si>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</si>
  <si>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</si>
  <si>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</si>
  <si>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</si>
  <si>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</si>
  <si>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</si>
  <si>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</si>
  <si>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</si>
  <si>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</si>
  <si>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</si>
  <si>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</si>
  <si>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</si>
  <si>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</si>
  <si>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</si>
  <si>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</si>
  <si>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</si>
  <si>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</si>
  <si>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</si>
  <si>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</si>
  <si>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</si>
  <si>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</si>
  <si>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</si>
  <si>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</si>
  <si>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</si>
  <si>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</si>
  <si>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</si>
  <si>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</si>
  <si>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</si>
  <si>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</si>
  <si>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</si>
  <si>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</si>
  <si>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</si>
  <si>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</si>
  <si>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</si>
  <si>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</si>
  <si>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</si>
  <si>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</si>
  <si>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</si>
  <si>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</si>
  <si>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</si>
  <si>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</si>
  <si>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</si>
  <si>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</si>
  <si>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</si>
  <si>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</si>
  <si>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</si>
  <si>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</si>
  <si>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</si>
  <si>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</si>
  <si>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</si>
  <si>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</si>
  <si>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</si>
  <si>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</si>
  <si>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</si>
  <si>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</si>
  <si>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</si>
  <si>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</si>
  <si>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</si>
  <si>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</si>
  <si>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</si>
  <si>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</si>
  <si>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</si>
  <si>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</si>
  <si>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</si>
  <si>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</si>
  <si>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</si>
  <si>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</si>
  <si>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</si>
  <si>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</si>
  <si>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</si>
  <si>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</si>
  <si>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</si>
  <si>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</si>
  <si>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</si>
  <si>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</si>
  <si>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</si>
  <si>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</si>
  <si>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</si>
  <si>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</si>
  <si>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</si>
  <si>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</si>
  <si>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</si>
  <si>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</si>
  <si>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</si>
  <si>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</si>
  <si>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</si>
  <si>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</si>
  <si>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</si>
  <si>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</si>
  <si>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</si>
  <si>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</si>
  <si>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</si>
  <si>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</si>
  <si>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</si>
  <si>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</si>
  <si>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</si>
  <si>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</si>
  <si>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</si>
  <si>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</si>
  <si>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</si>
  <si>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</si>
  <si>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</si>
  <si>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</si>
  <si>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</si>
  <si>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</si>
  <si>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</si>
  <si>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</si>
  <si>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</si>
  <si>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</si>
  <si>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</si>
  <si>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</si>
  <si>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</si>
  <si>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</si>
  <si>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</si>
  <si>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</si>
  <si>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</si>
  <si>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</si>
  <si>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</si>
  <si>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</si>
  <si>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</si>
  <si>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</si>
  <si>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</si>
  <si>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</si>
  <si>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</si>
  <si>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</si>
  <si>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</si>
  <si>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</si>
  <si>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</si>
  <si>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</si>
  <si>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</si>
  <si>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</si>
  <si>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</si>
  <si>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</si>
  <si>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</si>
  <si>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</si>
  <si>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</si>
  <si>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</si>
  <si>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</si>
  <si>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</si>
  <si>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</si>
  <si>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</si>
  <si>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</si>
  <si>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</si>
  <si>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</si>
  <si>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</si>
  <si>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</si>
  <si>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</si>
  <si>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</si>
  <si>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</si>
  <si>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</si>
  <si>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</si>
  <si>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</si>
  <si>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</si>
  <si>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</si>
  <si>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</si>
  <si>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</si>
  <si>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</si>
  <si>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</si>
  <si>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</si>
  <si>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</si>
  <si>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</si>
  <si>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</si>
  <si>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</si>
  <si>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</si>
  <si>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</si>
  <si>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</si>
  <si>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</si>
  <si>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</si>
  <si>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</si>
  <si>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</si>
  <si>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</si>
  <si>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</si>
  <si>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</si>
  <si>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</si>
  <si>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</si>
  <si>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</si>
  <si>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</si>
  <si>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</si>
  <si>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</si>
  <si>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</si>
  <si>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</si>
  <si>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</si>
  <si>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</si>
  <si>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</si>
  <si>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</si>
  <si>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</si>
  <si>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</si>
  <si>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</si>
  <si>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</si>
  <si>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</si>
  <si>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</si>
  <si>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</si>
  <si>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</si>
  <si>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</si>
  <si>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</si>
  <si>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</si>
  <si>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</si>
  <si>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</si>
  <si>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</si>
  <si>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</si>
  <si>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</si>
  <si>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</si>
  <si>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</si>
  <si>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</si>
  <si>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</si>
  <si>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</si>
  <si>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</si>
  <si>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</si>
  <si>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</si>
  <si>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</si>
  <si>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</si>
  <si>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</si>
  <si>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</si>
  <si>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</si>
  <si>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</si>
  <si>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</si>
  <si>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</si>
  <si>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</si>
  <si>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</si>
  <si>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</si>
  <si>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</si>
  <si>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</si>
  <si>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</si>
  <si>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</si>
  <si>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</si>
  <si>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</si>
  <si>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</si>
  <si>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</si>
  <si>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</si>
  <si>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</si>
  <si>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</si>
  <si>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</si>
  <si>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</si>
  <si>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</si>
  <si>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</si>
  <si>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</si>
  <si>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</si>
  <si>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</si>
  <si>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</si>
  <si>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</si>
  <si>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</si>
  <si>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</si>
  <si>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</si>
  <si>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</si>
  <si>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</si>
  <si>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</si>
  <si>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</si>
  <si>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</si>
  <si>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</si>
  <si>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</si>
  <si>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</si>
  <si>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</si>
  <si>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</si>
  <si>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</si>
  <si>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</si>
  <si>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</si>
  <si>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</si>
  <si>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</si>
  <si>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</si>
  <si>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</si>
  <si>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</si>
  <si>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</si>
  <si>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</si>
  <si>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</si>
  <si>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</si>
  <si>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</si>
  <si>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</si>
  <si>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</si>
  <si>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</si>
  <si>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</si>
  <si>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</si>
  <si>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</si>
  <si>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</si>
  <si>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</si>
  <si>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</si>
  <si>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</si>
  <si>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</si>
  <si>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</si>
  <si>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</si>
  <si>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</si>
  <si>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</si>
  <si>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</si>
  <si>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</si>
  <si>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</si>
  <si>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</si>
  <si>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</si>
  <si>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</si>
  <si>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</si>
  <si>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</si>
  <si>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</si>
  <si>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</si>
  <si>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</si>
  <si>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</si>
  <si>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</si>
  <si>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</si>
  <si>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</si>
  <si>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</si>
  <si>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</si>
  <si>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</si>
  <si>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</si>
  <si>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</si>
  <si>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</si>
  <si>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</si>
  <si>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</si>
  <si>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</si>
  <si>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</si>
  <si>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</si>
  <si>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</si>
  <si>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</si>
  <si>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</si>
  <si>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</si>
  <si>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</si>
  <si>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</si>
  <si>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</si>
  <si>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</si>
  <si>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</si>
  <si>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</si>
  <si>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</si>
  <si>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</si>
  <si>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</si>
  <si>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</si>
  <si>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</si>
  <si>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</si>
  <si>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</si>
  <si>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</si>
  <si>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</si>
  <si>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</si>
  <si>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</si>
  <si>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</si>
  <si>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</si>
  <si>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</si>
  <si>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</si>
  <si>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</si>
  <si>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</si>
  <si>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</si>
  <si>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</si>
  <si>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</si>
  <si>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</si>
  <si>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</si>
  <si>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</si>
  <si>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</si>
  <si>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</si>
  <si>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</si>
  <si>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</si>
  <si>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</si>
  <si>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</si>
  <si>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</si>
  <si>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</si>
  <si>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</si>
  <si>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</si>
  <si>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</si>
  <si>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</si>
  <si>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</si>
  <si>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</si>
  <si>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</si>
  <si>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</si>
  <si>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</si>
  <si>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</si>
  <si>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</si>
  <si>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</si>
  <si>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</si>
  <si>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</si>
  <si>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</si>
  <si>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</si>
  <si>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</si>
  <si>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</si>
  <si>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</si>
  <si>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</si>
  <si>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</si>
  <si>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</si>
  <si>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</si>
  <si>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</si>
  <si>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</si>
  <si>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</si>
  <si>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</si>
  <si>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</si>
  <si>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</si>
  <si>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</si>
  <si>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</si>
  <si>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</si>
  <si>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</si>
  <si>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</si>
  <si>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</si>
  <si>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</si>
  <si>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</si>
  <si>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</si>
  <si>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</si>
  <si>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</si>
  <si>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</si>
  <si>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</si>
  <si>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</si>
  <si>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</si>
  <si>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</si>
  <si>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</si>
  <si>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</si>
  <si>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</si>
  <si>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</si>
  <si>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</si>
  <si>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</si>
  <si>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</si>
  <si>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</si>
  <si>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</si>
  <si>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</si>
  <si>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</si>
  <si>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</si>
  <si>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</si>
  <si>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</si>
  <si>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</si>
  <si>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</si>
  <si>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</si>
  <si>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</si>
  <si>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</si>
  <si>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</si>
  <si>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</si>
  <si>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</si>
  <si>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</si>
  <si>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</si>
  <si>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</si>
  <si>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</si>
  <si>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</si>
  <si>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</si>
  <si>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</si>
  <si>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</si>
  <si>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</si>
  <si>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</si>
  <si>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</si>
  <si>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</si>
  <si>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</si>
  <si>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</si>
  <si>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</si>
  <si>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</si>
  <si>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</si>
  <si>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</si>
  <si>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</si>
  <si>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</si>
  <si>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</si>
  <si>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</si>
  <si>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</si>
  <si>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</si>
  <si>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</si>
  <si>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</si>
  <si>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</si>
  <si>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</si>
  <si>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</si>
  <si>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</si>
  <si>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</si>
  <si>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</si>
  <si>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</si>
  <si>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</si>
  <si>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</si>
  <si>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ATENCIÓN, EDUCACIÓN INICIAL Y CUIDADO A NIÑOS Y NIÑAS MENORES DE 5 AÑOS, 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</si>
  <si>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76.26.17.1059</t>
  </si>
  <si>
    <t>76.26.17.1066</t>
  </si>
  <si>
    <t>76.26.16.1264</t>
  </si>
  <si>
    <t>76.26.16.1250</t>
  </si>
  <si>
    <t>76.26.16.354</t>
  </si>
  <si>
    <t>76.26.16.357</t>
  </si>
  <si>
    <t>76.26.18.464</t>
  </si>
  <si>
    <t>76.26.19.0193</t>
  </si>
  <si>
    <t>76.26.19.0189</t>
  </si>
  <si>
    <t>Carrera 23 No 26b-46</t>
  </si>
  <si>
    <t>3340000 Ext. 1156</t>
  </si>
  <si>
    <t xml:space="preserve">Manuel Humberto Madriñan Dorronsoro </t>
  </si>
  <si>
    <t>4143.010.26.1.1254</t>
  </si>
  <si>
    <t xml:space="preserve">MUNICIPIO DE SANTIAGO DE CALI </t>
  </si>
  <si>
    <t>PRESTAR SERVICIOS DE ATENCIÓN INTEGRAL A LA PRIMERA INFANCIA, A LAS NIÑAS Y NIÑOS MENORES DE CINCO (5) AÑOS QUE PERTENEZCAN A LA POBLACIÓN EN CONDICIONES DE VULNERABILIDAD, EN EL MARCO DE LA POLITICA DE ESTADO PARA EL DESARROLLO INTEGRAL PARA LA PRIMERA INFANCIA EN LA MODALIDAD INSTITUCIONAL Y FAMILIAR EN MARCO DEL CONVENIO INTERADMINISTRATIVO NO. 1194 DEL 2017, SUSCRITO ENTRE EL MUNICIPIO DE SANTIAGO DE CALI Y EL ICBF CON OPORTUNIDAD, PERTINENCIA Y CALIDAD. ACORDE CON LA FICHA EBI 07044851.</t>
  </si>
  <si>
    <t>4146.010.32.1.0209</t>
  </si>
  <si>
    <t>PRESTAR SERVICIOS DE ATENCIÓN INTEGRAL A LA PRIMERA INFANCIA, A LAS NIÑAS Y NIÑOS MENORES DE CINCO  (5) AÑOS, MUJERES GESTANTES Y MADRES LACTANTES QUE PERTENEZCAN A LA POBLACIÓN EN CONDICIONES DE VULNERABILIDAD, EN EL MARCO DE LA POLÍTICA DE ESTADO PARA EL DESARROLLO INTEGRAL PARA LA PRIMERA INFANCIA EN LAS MODALIDADES INSTITUCIONAL Y FAMILIA, Y EN MARCO DEL CONVENIO INTERADMINISTRATIVO NO. 76.25.17.923 DE 2017 SUSCRITO ENTRE EL MUNICIPIO DE SANTIAGO DE CALI Y EL ICBF CON OPORTUNIDAD, PERTINENCIA Y CALIDAD. ACORDE CON LA FICHA EBI 07044851</t>
  </si>
  <si>
    <t>4146.010.26.1.1488</t>
  </si>
  <si>
    <t>4146.010.26.1.1799</t>
  </si>
  <si>
    <t>2021-76-10001861</t>
  </si>
  <si>
    <t>76.26.20.317</t>
  </si>
  <si>
    <t>manuelmadrinan@comfandi.com.co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</si>
</sst>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_(* #,##0_);_(* \(#,##0\);_(* &quot;-&quot;??_);_(@_)"/>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01" zoomScale="85" zoomScaleNormal="85" zoomScaleSheetLayoutView="40" zoomScalePageLayoutView="40" workbookViewId="0">
      <selection activeCell="A110" sqref="A110:O11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1" t="s">
        <v>2654</v>
      </c>
      <c r="D2" s="202"/>
      <c r="E2" s="202"/>
      <c r="F2" s="202"/>
      <c r="G2" s="202"/>
      <c r="H2" s="202"/>
      <c r="I2" s="202"/>
      <c r="J2" s="202"/>
      <c r="K2" s="202"/>
      <c r="L2" s="177" t="s">
        <v>2640</v>
      </c>
      <c r="M2" s="177"/>
      <c r="N2" s="185" t="s">
        <v>2641</v>
      </c>
      <c r="O2" s="186"/>
    </row>
    <row r="3" spans="1:20" ht="33" customHeight="1" x14ac:dyDescent="0.3">
      <c r="A3" s="9"/>
      <c r="B3" s="8"/>
      <c r="C3" s="203"/>
      <c r="D3" s="204"/>
      <c r="E3" s="204"/>
      <c r="F3" s="204"/>
      <c r="G3" s="204"/>
      <c r="H3" s="204"/>
      <c r="I3" s="204"/>
      <c r="J3" s="204"/>
      <c r="K3" s="204"/>
      <c r="L3" s="187" t="s">
        <v>1</v>
      </c>
      <c r="M3" s="187"/>
      <c r="N3" s="187" t="s">
        <v>2642</v>
      </c>
      <c r="O3" s="189"/>
    </row>
    <row r="4" spans="1:20" ht="24.75" customHeight="1" thickBot="1" x14ac:dyDescent="0.35">
      <c r="A4" s="10"/>
      <c r="B4" s="12"/>
      <c r="C4" s="205"/>
      <c r="D4" s="206"/>
      <c r="E4" s="206"/>
      <c r="F4" s="206"/>
      <c r="G4" s="206"/>
      <c r="H4" s="206"/>
      <c r="I4" s="206"/>
      <c r="J4" s="206"/>
      <c r="K4" s="206"/>
      <c r="L4" s="190" t="s">
        <v>0</v>
      </c>
      <c r="M4" s="190"/>
      <c r="N4" s="190"/>
      <c r="O4" s="19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4" t="s">
        <v>2701</v>
      </c>
      <c r="D15" s="35"/>
      <c r="E15" s="35"/>
      <c r="F15" s="5"/>
      <c r="G15" s="32" t="s">
        <v>1168</v>
      </c>
      <c r="H15" s="103" t="s">
        <v>1033</v>
      </c>
      <c r="I15" s="32" t="s">
        <v>2624</v>
      </c>
      <c r="J15" s="108" t="s">
        <v>2626</v>
      </c>
      <c r="L15" s="207" t="s">
        <v>8</v>
      </c>
      <c r="M15" s="207"/>
      <c r="N15" s="12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8" t="s">
        <v>21</v>
      </c>
      <c r="B17" s="179"/>
      <c r="C17" s="179"/>
      <c r="D17" s="179"/>
      <c r="E17" s="179"/>
      <c r="F17" s="179"/>
      <c r="G17" s="179"/>
      <c r="H17" s="178" t="s">
        <v>12</v>
      </c>
      <c r="I17" s="179"/>
      <c r="J17" s="179"/>
      <c r="K17" s="179"/>
      <c r="L17" s="179"/>
      <c r="M17" s="179"/>
      <c r="N17" s="179"/>
      <c r="O17" s="180"/>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3">
      <c r="A20" s="9"/>
      <c r="B20" s="109">
        <v>890303208</v>
      </c>
      <c r="C20" s="5"/>
      <c r="D20" s="73"/>
      <c r="E20" s="5"/>
      <c r="F20" s="5"/>
      <c r="G20" s="5"/>
      <c r="H20" s="184"/>
      <c r="I20" s="147" t="s">
        <v>1155</v>
      </c>
      <c r="J20" s="148" t="s">
        <v>1048</v>
      </c>
      <c r="K20" s="149">
        <v>1401698704</v>
      </c>
      <c r="L20" s="150"/>
      <c r="M20" s="150">
        <v>44561</v>
      </c>
      <c r="N20" s="133">
        <f>+(M20-L20)/30</f>
        <v>1485.3666666666666</v>
      </c>
      <c r="O20" s="136"/>
      <c r="U20" s="132"/>
      <c r="V20" s="105">
        <f ca="1">NOW()</f>
        <v>44194.692501620368</v>
      </c>
      <c r="W20" s="105">
        <f ca="1">NOW()</f>
        <v>44194.692501620368</v>
      </c>
    </row>
    <row r="21" spans="1:23" ht="30" customHeight="1" outlineLevel="1" x14ac:dyDescent="0.3">
      <c r="A21" s="9"/>
      <c r="B21" s="71"/>
      <c r="C21" s="5"/>
      <c r="D21" s="5"/>
      <c r="E21" s="5"/>
      <c r="F21" s="5"/>
      <c r="G21" s="5"/>
      <c r="H21" s="70"/>
      <c r="I21" s="147"/>
      <c r="J21" s="148"/>
      <c r="K21" s="149"/>
      <c r="L21" s="150"/>
      <c r="M21" s="150"/>
      <c r="N21" s="133">
        <f t="shared" ref="N21:N35" si="0">+(M21-L21)/30</f>
        <v>0</v>
      </c>
      <c r="O21" s="137"/>
    </row>
    <row r="22" spans="1:23" ht="30" customHeight="1" outlineLevel="1" x14ac:dyDescent="0.3">
      <c r="A22" s="9"/>
      <c r="B22" s="71"/>
      <c r="C22" s="5"/>
      <c r="D22" s="5"/>
      <c r="E22" s="5"/>
      <c r="F22" s="5"/>
      <c r="G22" s="5"/>
      <c r="H22" s="70"/>
      <c r="I22" s="147"/>
      <c r="J22" s="148"/>
      <c r="K22" s="149"/>
      <c r="L22" s="150"/>
      <c r="M22" s="150"/>
      <c r="N22" s="134">
        <f t="shared" ref="N22:N33" si="1">+(M22-L22)/30</f>
        <v>0</v>
      </c>
      <c r="O22" s="137"/>
    </row>
    <row r="23" spans="1:23" ht="30" customHeight="1" outlineLevel="1" x14ac:dyDescent="0.3">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3">
      <c r="A24" s="9"/>
      <c r="B24" s="101"/>
      <c r="C24" s="21"/>
      <c r="D24" s="21"/>
      <c r="E24" s="21"/>
      <c r="F24" s="5"/>
      <c r="G24" s="5"/>
      <c r="H24" s="70"/>
      <c r="I24" s="147"/>
      <c r="J24" s="148"/>
      <c r="K24" s="149"/>
      <c r="L24" s="150"/>
      <c r="M24" s="150"/>
      <c r="N24" s="134">
        <f t="shared" si="1"/>
        <v>0</v>
      </c>
      <c r="O24" s="137"/>
    </row>
    <row r="25" spans="1:23" ht="30" customHeight="1" outlineLevel="1" x14ac:dyDescent="0.3">
      <c r="A25" s="9"/>
      <c r="B25" s="101"/>
      <c r="C25" s="21"/>
      <c r="D25" s="21"/>
      <c r="E25" s="21"/>
      <c r="F25" s="5"/>
      <c r="G25" s="5"/>
      <c r="H25" s="70"/>
      <c r="I25" s="147"/>
      <c r="J25" s="148"/>
      <c r="K25" s="149"/>
      <c r="L25" s="150"/>
      <c r="M25" s="150"/>
      <c r="N25" s="134">
        <f t="shared" si="1"/>
        <v>0</v>
      </c>
      <c r="O25" s="137"/>
    </row>
    <row r="26" spans="1:23" ht="30" customHeight="1" outlineLevel="1" x14ac:dyDescent="0.3">
      <c r="A26" s="9"/>
      <c r="B26" s="101"/>
      <c r="C26" s="21"/>
      <c r="D26" s="21"/>
      <c r="E26" s="21"/>
      <c r="F26" s="5"/>
      <c r="G26" s="5"/>
      <c r="H26" s="70"/>
      <c r="I26" s="147"/>
      <c r="J26" s="148"/>
      <c r="K26" s="149"/>
      <c r="L26" s="150"/>
      <c r="M26" s="150"/>
      <c r="N26" s="134">
        <f t="shared" si="1"/>
        <v>0</v>
      </c>
      <c r="O26" s="137"/>
    </row>
    <row r="27" spans="1:23" ht="30" customHeight="1" outlineLevel="1" x14ac:dyDescent="0.3">
      <c r="A27" s="9"/>
      <c r="B27" s="101"/>
      <c r="C27" s="21"/>
      <c r="D27" s="21"/>
      <c r="E27" s="21"/>
      <c r="F27" s="5"/>
      <c r="G27" s="5"/>
      <c r="H27" s="70"/>
      <c r="I27" s="147"/>
      <c r="J27" s="148"/>
      <c r="K27" s="149"/>
      <c r="L27" s="150"/>
      <c r="M27" s="150"/>
      <c r="N27" s="134">
        <f t="shared" si="1"/>
        <v>0</v>
      </c>
      <c r="O27" s="137"/>
    </row>
    <row r="28" spans="1:23" ht="30" customHeight="1" outlineLevel="1" x14ac:dyDescent="0.3">
      <c r="A28" s="9"/>
      <c r="B28" s="101"/>
      <c r="C28" s="21"/>
      <c r="D28" s="21"/>
      <c r="E28" s="21"/>
      <c r="F28" s="5"/>
      <c r="G28" s="5"/>
      <c r="H28" s="70"/>
      <c r="I28" s="147"/>
      <c r="J28" s="148"/>
      <c r="K28" s="149"/>
      <c r="L28" s="150"/>
      <c r="M28" s="150"/>
      <c r="N28" s="134">
        <f t="shared" si="1"/>
        <v>0</v>
      </c>
      <c r="O28" s="137"/>
    </row>
    <row r="29" spans="1:23" ht="30" customHeight="1" outlineLevel="1" x14ac:dyDescent="0.3">
      <c r="A29" s="9"/>
      <c r="B29" s="71"/>
      <c r="C29" s="5"/>
      <c r="D29" s="5"/>
      <c r="E29" s="5"/>
      <c r="F29" s="5"/>
      <c r="G29" s="5"/>
      <c r="H29" s="70"/>
      <c r="I29" s="147"/>
      <c r="J29" s="148"/>
      <c r="K29" s="149"/>
      <c r="L29" s="150"/>
      <c r="M29" s="150"/>
      <c r="N29" s="134">
        <f t="shared" si="1"/>
        <v>0</v>
      </c>
      <c r="O29" s="137"/>
    </row>
    <row r="30" spans="1:23" ht="30" customHeight="1" outlineLevel="1" x14ac:dyDescent="0.3">
      <c r="A30" s="9"/>
      <c r="B30" s="71"/>
      <c r="C30" s="5"/>
      <c r="D30" s="5"/>
      <c r="E30" s="5"/>
      <c r="F30" s="5"/>
      <c r="G30" s="5"/>
      <c r="H30" s="70"/>
      <c r="I30" s="147"/>
      <c r="J30" s="148"/>
      <c r="K30" s="149"/>
      <c r="L30" s="150"/>
      <c r="M30" s="150"/>
      <c r="N30" s="134">
        <f t="shared" si="1"/>
        <v>0</v>
      </c>
      <c r="O30" s="137"/>
    </row>
    <row r="31" spans="1:23" ht="30" customHeight="1" outlineLevel="1" x14ac:dyDescent="0.3">
      <c r="A31" s="9"/>
      <c r="B31" s="71"/>
      <c r="C31" s="5"/>
      <c r="D31" s="5"/>
      <c r="E31" s="5"/>
      <c r="F31" s="5"/>
      <c r="G31" s="5"/>
      <c r="H31" s="70"/>
      <c r="I31" s="147"/>
      <c r="J31" s="148"/>
      <c r="K31" s="149"/>
      <c r="L31" s="150"/>
      <c r="M31" s="150"/>
      <c r="N31" s="134">
        <f t="shared" si="1"/>
        <v>0</v>
      </c>
      <c r="O31" s="137"/>
    </row>
    <row r="32" spans="1:23" ht="30" customHeight="1" outlineLevel="1" x14ac:dyDescent="0.3">
      <c r="A32" s="9"/>
      <c r="B32" s="71"/>
      <c r="C32" s="5"/>
      <c r="D32" s="5"/>
      <c r="E32" s="5"/>
      <c r="F32" s="5"/>
      <c r="G32" s="5"/>
      <c r="H32" s="70"/>
      <c r="I32" s="147"/>
      <c r="J32" s="148"/>
      <c r="K32" s="149"/>
      <c r="L32" s="150"/>
      <c r="M32" s="150"/>
      <c r="N32" s="134">
        <f t="shared" si="1"/>
        <v>0</v>
      </c>
      <c r="O32" s="137"/>
    </row>
    <row r="33" spans="1:16" ht="30" customHeight="1" outlineLevel="1" x14ac:dyDescent="0.3">
      <c r="A33" s="9"/>
      <c r="B33" s="71"/>
      <c r="C33" s="5"/>
      <c r="D33" s="5"/>
      <c r="E33" s="5"/>
      <c r="F33" s="5"/>
      <c r="G33" s="5"/>
      <c r="H33" s="70"/>
      <c r="I33" s="147"/>
      <c r="J33" s="148"/>
      <c r="K33" s="149"/>
      <c r="L33" s="150"/>
      <c r="M33" s="150"/>
      <c r="N33" s="134">
        <f t="shared" si="1"/>
        <v>0</v>
      </c>
      <c r="O33" s="137"/>
    </row>
    <row r="34" spans="1:16" ht="30" customHeight="1" outlineLevel="1" x14ac:dyDescent="0.3">
      <c r="A34" s="9"/>
      <c r="B34" s="71"/>
      <c r="C34" s="5"/>
      <c r="D34" s="5"/>
      <c r="E34" s="5"/>
      <c r="F34" s="5"/>
      <c r="G34" s="5"/>
      <c r="H34" s="70"/>
      <c r="I34" s="147"/>
      <c r="J34" s="148"/>
      <c r="K34" s="149"/>
      <c r="L34" s="150"/>
      <c r="M34" s="150"/>
      <c r="N34" s="134">
        <f t="shared" si="0"/>
        <v>0</v>
      </c>
      <c r="O34" s="137"/>
    </row>
    <row r="35" spans="1:16" ht="30" customHeight="1" outlineLevel="1" x14ac:dyDescent="0.3">
      <c r="A35" s="9"/>
      <c r="B35" s="71"/>
      <c r="C35" s="5"/>
      <c r="D35" s="5"/>
      <c r="E35" s="5"/>
      <c r="F35" s="5"/>
      <c r="G35" s="5"/>
      <c r="H35" s="70"/>
      <c r="I35" s="147"/>
      <c r="J35" s="148"/>
      <c r="K35" s="149"/>
      <c r="L35" s="150"/>
      <c r="M35" s="150"/>
      <c r="N35" s="134">
        <f t="shared" si="0"/>
        <v>0</v>
      </c>
      <c r="O35" s="137"/>
    </row>
    <row r="36" spans="1:16" x14ac:dyDescent="0.3">
      <c r="A36" s="9"/>
      <c r="B36" s="5"/>
      <c r="C36" s="5"/>
      <c r="D36" s="5"/>
      <c r="E36" s="5"/>
      <c r="F36" s="5"/>
      <c r="G36" s="5"/>
      <c r="H36" s="9"/>
      <c r="I36" s="5"/>
      <c r="J36" s="5"/>
      <c r="K36" s="5"/>
      <c r="L36" s="5"/>
      <c r="M36" s="5"/>
      <c r="N36" s="5"/>
      <c r="O36" s="8"/>
    </row>
    <row r="37" spans="1:16" x14ac:dyDescent="0.3">
      <c r="A37" s="9"/>
      <c r="B37" s="208" t="s">
        <v>2</v>
      </c>
      <c r="C37" s="208"/>
      <c r="D37" s="208"/>
      <c r="E37" s="208"/>
      <c r="F37" s="208"/>
      <c r="G37" s="5"/>
      <c r="H37" s="127"/>
      <c r="I37" s="128"/>
      <c r="J37" s="128"/>
      <c r="K37" s="128"/>
      <c r="L37" s="128"/>
      <c r="M37" s="128"/>
      <c r="N37" s="128"/>
      <c r="O37" s="129"/>
    </row>
    <row r="38" spans="1:16" ht="21" customHeight="1" x14ac:dyDescent="0.3">
      <c r="A38" s="9"/>
      <c r="B38" s="176" t="str">
        <f>VLOOKUP(B20,EAS!A2:B1439,2,0)</f>
        <v>CAJA DE COMPENSACIÓN FAMILIAR DEL VALLE DEL CAUCA COMFAMILIAR ANDI COMFANDI</v>
      </c>
      <c r="C38" s="176"/>
      <c r="D38" s="176"/>
      <c r="E38" s="176"/>
      <c r="F38" s="176"/>
      <c r="G38" s="5"/>
      <c r="H38" s="130"/>
      <c r="I38" s="188" t="s">
        <v>7</v>
      </c>
      <c r="J38" s="188"/>
      <c r="K38" s="188"/>
      <c r="L38" s="188"/>
      <c r="M38" s="188"/>
      <c r="N38" s="188"/>
      <c r="O38" s="131"/>
    </row>
    <row r="39" spans="1:16" ht="42.9" customHeight="1" thickBot="1" x14ac:dyDescent="0.35">
      <c r="A39" s="10"/>
      <c r="B39" s="11"/>
      <c r="C39" s="11"/>
      <c r="D39" s="11"/>
      <c r="E39" s="11"/>
      <c r="F39" s="11"/>
      <c r="G39" s="11"/>
      <c r="H39" s="10"/>
      <c r="I39" s="220" t="s">
        <v>2676</v>
      </c>
      <c r="J39" s="220"/>
      <c r="K39" s="220"/>
      <c r="L39" s="220"/>
      <c r="M39" s="220"/>
      <c r="N39" s="220"/>
      <c r="O39" s="12"/>
    </row>
    <row r="40" spans="1:16" ht="15" thickBot="1" x14ac:dyDescent="0.35"/>
    <row r="41" spans="1:16" s="19" customFormat="1" ht="31.5" customHeight="1" thickBot="1" x14ac:dyDescent="0.35">
      <c r="A41" s="178" t="s">
        <v>3</v>
      </c>
      <c r="B41" s="179"/>
      <c r="C41" s="179"/>
      <c r="D41" s="179"/>
      <c r="E41" s="179"/>
      <c r="F41" s="179"/>
      <c r="G41" s="179"/>
      <c r="H41" s="179"/>
      <c r="I41" s="179"/>
      <c r="J41" s="179"/>
      <c r="K41" s="179"/>
      <c r="L41" s="179"/>
      <c r="M41" s="179"/>
      <c r="N41" s="179"/>
      <c r="O41" s="180"/>
      <c r="P41" s="76"/>
    </row>
    <row r="42" spans="1:16" ht="8.25" customHeight="1" thickBot="1" x14ac:dyDescent="0.35"/>
    <row r="43" spans="1:16" s="19" customFormat="1" ht="31.5" customHeight="1" thickBot="1" x14ac:dyDescent="0.35">
      <c r="A43" s="222" t="s">
        <v>4</v>
      </c>
      <c r="B43" s="223"/>
      <c r="C43" s="223"/>
      <c r="D43" s="223"/>
      <c r="E43" s="223"/>
      <c r="F43" s="223"/>
      <c r="G43" s="223"/>
      <c r="H43" s="223"/>
      <c r="I43" s="223"/>
      <c r="J43" s="223"/>
      <c r="K43" s="223"/>
      <c r="L43" s="223"/>
      <c r="M43" s="223"/>
      <c r="N43" s="223"/>
      <c r="O43" s="224"/>
      <c r="P43" s="76"/>
    </row>
    <row r="44" spans="1:16" ht="15" customHeight="1" x14ac:dyDescent="0.3">
      <c r="A44" s="225" t="s">
        <v>2655</v>
      </c>
      <c r="B44" s="226"/>
      <c r="C44" s="226"/>
      <c r="D44" s="226"/>
      <c r="E44" s="226"/>
      <c r="F44" s="226"/>
      <c r="G44" s="226"/>
      <c r="H44" s="226"/>
      <c r="I44" s="226"/>
      <c r="J44" s="226"/>
      <c r="K44" s="226"/>
      <c r="L44" s="226"/>
      <c r="M44" s="226"/>
      <c r="N44" s="226"/>
      <c r="O44" s="227"/>
    </row>
    <row r="45" spans="1:16" x14ac:dyDescent="0.3">
      <c r="A45" s="228"/>
      <c r="B45" s="229"/>
      <c r="C45" s="229"/>
      <c r="D45" s="229"/>
      <c r="E45" s="229"/>
      <c r="F45" s="229"/>
      <c r="G45" s="229"/>
      <c r="H45" s="229"/>
      <c r="I45" s="229"/>
      <c r="J45" s="229"/>
      <c r="K45" s="229"/>
      <c r="L45" s="229"/>
      <c r="M45" s="229"/>
      <c r="N45" s="229"/>
      <c r="O45" s="23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1">
        <v>1</v>
      </c>
      <c r="B48" s="111" t="s">
        <v>2665</v>
      </c>
      <c r="C48" s="112" t="s">
        <v>31</v>
      </c>
      <c r="D48" s="110" t="s">
        <v>2690</v>
      </c>
      <c r="E48" s="143">
        <v>43486</v>
      </c>
      <c r="F48" s="143">
        <v>43812</v>
      </c>
      <c r="G48" s="158">
        <f>IF(AND(E48&lt;&gt;"",F48&lt;&gt;""),((F48-E48)/30),"")</f>
        <v>10.866666666666667</v>
      </c>
      <c r="H48" s="118" t="s">
        <v>2677</v>
      </c>
      <c r="I48" s="113" t="s">
        <v>1155</v>
      </c>
      <c r="J48" s="113" t="s">
        <v>1035</v>
      </c>
      <c r="K48" s="115">
        <v>1228303122</v>
      </c>
      <c r="L48" s="114" t="s">
        <v>1148</v>
      </c>
      <c r="M48" s="116">
        <v>1</v>
      </c>
      <c r="N48" s="114" t="s">
        <v>2634</v>
      </c>
      <c r="O48" s="123" t="s">
        <v>1148</v>
      </c>
      <c r="P48" s="78"/>
    </row>
    <row r="49" spans="1:16" s="6" customFormat="1" ht="24.75" customHeight="1" x14ac:dyDescent="0.3">
      <c r="A49" s="141">
        <v>2</v>
      </c>
      <c r="B49" s="111" t="s">
        <v>2665</v>
      </c>
      <c r="C49" s="112" t="s">
        <v>31</v>
      </c>
      <c r="D49" s="110" t="s">
        <v>2689</v>
      </c>
      <c r="E49" s="143">
        <v>43486</v>
      </c>
      <c r="F49" s="143">
        <v>43812</v>
      </c>
      <c r="G49" s="158">
        <f t="shared" ref="G49:G50" si="2">IF(AND(E49&lt;&gt;"",F49&lt;&gt;""),((F49-E49)/30),"")</f>
        <v>10.866666666666667</v>
      </c>
      <c r="H49" s="118" t="s">
        <v>2677</v>
      </c>
      <c r="I49" s="113" t="s">
        <v>1155</v>
      </c>
      <c r="J49" s="113" t="s">
        <v>1048</v>
      </c>
      <c r="K49" s="122">
        <v>302973544</v>
      </c>
      <c r="L49" s="114" t="s">
        <v>1148</v>
      </c>
      <c r="M49" s="116">
        <v>1</v>
      </c>
      <c r="N49" s="114" t="s">
        <v>2634</v>
      </c>
      <c r="O49" s="123" t="s">
        <v>1148</v>
      </c>
      <c r="P49" s="78"/>
    </row>
    <row r="50" spans="1:16" s="6" customFormat="1" ht="24.75" customHeight="1" x14ac:dyDescent="0.3">
      <c r="A50" s="141">
        <v>3</v>
      </c>
      <c r="B50" s="111" t="s">
        <v>2665</v>
      </c>
      <c r="C50" s="112" t="s">
        <v>31</v>
      </c>
      <c r="D50" s="110" t="s">
        <v>2688</v>
      </c>
      <c r="E50" s="143">
        <v>43405</v>
      </c>
      <c r="F50" s="143">
        <v>43441</v>
      </c>
      <c r="G50" s="158">
        <f t="shared" si="2"/>
        <v>1.2</v>
      </c>
      <c r="H50" s="118" t="s">
        <v>2678</v>
      </c>
      <c r="I50" s="113" t="s">
        <v>1155</v>
      </c>
      <c r="J50" s="113" t="s">
        <v>1035</v>
      </c>
      <c r="K50" s="115">
        <v>123212048</v>
      </c>
      <c r="L50" s="114" t="s">
        <v>1148</v>
      </c>
      <c r="M50" s="116">
        <v>1</v>
      </c>
      <c r="N50" s="114" t="s">
        <v>2634</v>
      </c>
      <c r="O50" s="123" t="s">
        <v>26</v>
      </c>
      <c r="P50" s="78"/>
    </row>
    <row r="51" spans="1:16" s="6" customFormat="1" ht="24.75" customHeight="1" outlineLevel="1" x14ac:dyDescent="0.3">
      <c r="A51" s="141">
        <v>4</v>
      </c>
      <c r="B51" s="111" t="s">
        <v>2665</v>
      </c>
      <c r="C51" s="112" t="s">
        <v>31</v>
      </c>
      <c r="D51" s="110" t="s">
        <v>2683</v>
      </c>
      <c r="E51" s="143">
        <v>43085</v>
      </c>
      <c r="F51" s="143">
        <v>43404</v>
      </c>
      <c r="G51" s="158">
        <f t="shared" ref="G51:G107" si="3">IF(AND(E51&lt;&gt;"",F51&lt;&gt;""),((F51-E51)/30),"")</f>
        <v>10.633333333333333</v>
      </c>
      <c r="H51" s="118" t="s">
        <v>2681</v>
      </c>
      <c r="I51" s="113" t="s">
        <v>1155</v>
      </c>
      <c r="J51" s="113" t="s">
        <v>1035</v>
      </c>
      <c r="K51" s="115">
        <v>1063240600</v>
      </c>
      <c r="L51" s="114" t="s">
        <v>1148</v>
      </c>
      <c r="M51" s="116">
        <v>1</v>
      </c>
      <c r="N51" s="114" t="s">
        <v>2634</v>
      </c>
      <c r="O51" s="123" t="s">
        <v>26</v>
      </c>
      <c r="P51" s="78"/>
    </row>
    <row r="52" spans="1:16" s="7" customFormat="1" ht="24.75" customHeight="1" outlineLevel="1" x14ac:dyDescent="0.3">
      <c r="A52" s="142">
        <v>5</v>
      </c>
      <c r="B52" s="111" t="s">
        <v>2665</v>
      </c>
      <c r="C52" s="112" t="s">
        <v>31</v>
      </c>
      <c r="D52" s="120" t="s">
        <v>2682</v>
      </c>
      <c r="E52" s="143">
        <v>43085</v>
      </c>
      <c r="F52" s="143">
        <v>43404</v>
      </c>
      <c r="G52" s="158">
        <f t="shared" si="3"/>
        <v>10.633333333333333</v>
      </c>
      <c r="H52" s="118" t="s">
        <v>2681</v>
      </c>
      <c r="I52" s="113" t="s">
        <v>1155</v>
      </c>
      <c r="J52" s="113" t="s">
        <v>1048</v>
      </c>
      <c r="K52" s="115">
        <v>265810150</v>
      </c>
      <c r="L52" s="114" t="s">
        <v>1148</v>
      </c>
      <c r="M52" s="116">
        <v>1</v>
      </c>
      <c r="N52" s="114" t="s">
        <v>2634</v>
      </c>
      <c r="O52" s="123" t="s">
        <v>26</v>
      </c>
      <c r="P52" s="79"/>
    </row>
    <row r="53" spans="1:16" s="7" customFormat="1" ht="24.75" customHeight="1" outlineLevel="1" x14ac:dyDescent="0.3">
      <c r="A53" s="142">
        <v>6</v>
      </c>
      <c r="B53" s="111" t="s">
        <v>2665</v>
      </c>
      <c r="C53" s="112" t="s">
        <v>31</v>
      </c>
      <c r="D53" s="110" t="s">
        <v>2686</v>
      </c>
      <c r="E53" s="143">
        <v>42399</v>
      </c>
      <c r="F53" s="143">
        <v>42719</v>
      </c>
      <c r="G53" s="158">
        <f t="shared" si="3"/>
        <v>10.666666666666666</v>
      </c>
      <c r="H53" s="118" t="s">
        <v>2679</v>
      </c>
      <c r="I53" s="113" t="s">
        <v>1155</v>
      </c>
      <c r="J53" s="113" t="s">
        <v>1048</v>
      </c>
      <c r="K53" s="115">
        <v>253549440</v>
      </c>
      <c r="L53" s="114" t="s">
        <v>1148</v>
      </c>
      <c r="M53" s="116">
        <v>1</v>
      </c>
      <c r="N53" s="114" t="s">
        <v>2634</v>
      </c>
      <c r="O53" s="123" t="s">
        <v>26</v>
      </c>
      <c r="P53" s="79"/>
    </row>
    <row r="54" spans="1:16" s="7" customFormat="1" ht="24.75" customHeight="1" outlineLevel="1" x14ac:dyDescent="0.3">
      <c r="A54" s="142">
        <v>7</v>
      </c>
      <c r="B54" s="111" t="s">
        <v>2665</v>
      </c>
      <c r="C54" s="112" t="s">
        <v>31</v>
      </c>
      <c r="D54" s="110" t="s">
        <v>2687</v>
      </c>
      <c r="E54" s="143">
        <v>42399</v>
      </c>
      <c r="F54" s="143">
        <v>42719</v>
      </c>
      <c r="G54" s="158">
        <f t="shared" si="3"/>
        <v>10.666666666666666</v>
      </c>
      <c r="H54" s="118" t="s">
        <v>2679</v>
      </c>
      <c r="I54" s="113" t="s">
        <v>1155</v>
      </c>
      <c r="J54" s="113" t="s">
        <v>1035</v>
      </c>
      <c r="K54" s="117">
        <v>1320570000</v>
      </c>
      <c r="L54" s="114" t="s">
        <v>1148</v>
      </c>
      <c r="M54" s="116">
        <v>1</v>
      </c>
      <c r="N54" s="114" t="s">
        <v>2634</v>
      </c>
      <c r="O54" s="123" t="s">
        <v>26</v>
      </c>
      <c r="P54" s="79"/>
    </row>
    <row r="55" spans="1:16" s="7" customFormat="1" ht="24.75" customHeight="1" outlineLevel="1" x14ac:dyDescent="0.3">
      <c r="A55" s="142">
        <v>8</v>
      </c>
      <c r="B55" s="111" t="s">
        <v>2665</v>
      </c>
      <c r="C55" s="112" t="s">
        <v>31</v>
      </c>
      <c r="D55" s="110" t="s">
        <v>2685</v>
      </c>
      <c r="E55" s="143">
        <v>42720</v>
      </c>
      <c r="F55" s="143">
        <v>43084</v>
      </c>
      <c r="G55" s="158">
        <f t="shared" si="3"/>
        <v>12.133333333333333</v>
      </c>
      <c r="H55" s="118" t="s">
        <v>2680</v>
      </c>
      <c r="I55" s="113" t="s">
        <v>1155</v>
      </c>
      <c r="J55" s="113" t="s">
        <v>1048</v>
      </c>
      <c r="K55" s="117">
        <v>245686480</v>
      </c>
      <c r="L55" s="114" t="s">
        <v>1148</v>
      </c>
      <c r="M55" s="116">
        <v>1</v>
      </c>
      <c r="N55" s="114" t="s">
        <v>2634</v>
      </c>
      <c r="O55" s="123" t="s">
        <v>26</v>
      </c>
      <c r="P55" s="79"/>
    </row>
    <row r="56" spans="1:16" s="7" customFormat="1" ht="24.75" customHeight="1" outlineLevel="1" x14ac:dyDescent="0.3">
      <c r="A56" s="142">
        <v>9</v>
      </c>
      <c r="B56" s="111" t="s">
        <v>2665</v>
      </c>
      <c r="C56" s="112" t="s">
        <v>31</v>
      </c>
      <c r="D56" s="110" t="s">
        <v>2684</v>
      </c>
      <c r="E56" s="143">
        <v>42720</v>
      </c>
      <c r="F56" s="143">
        <v>43084</v>
      </c>
      <c r="G56" s="158">
        <f t="shared" si="3"/>
        <v>12.133333333333333</v>
      </c>
      <c r="H56" s="118" t="s">
        <v>2680</v>
      </c>
      <c r="I56" s="113" t="s">
        <v>1155</v>
      </c>
      <c r="J56" s="113" t="s">
        <v>1035</v>
      </c>
      <c r="K56" s="117">
        <v>1194650509</v>
      </c>
      <c r="L56" s="114" t="s">
        <v>1148</v>
      </c>
      <c r="M56" s="116">
        <v>1</v>
      </c>
      <c r="N56" s="114" t="s">
        <v>2634</v>
      </c>
      <c r="O56" s="123" t="s">
        <v>26</v>
      </c>
      <c r="P56" s="79"/>
    </row>
    <row r="57" spans="1:16" s="7" customFormat="1" ht="24.75" customHeight="1" outlineLevel="1" x14ac:dyDescent="0.3">
      <c r="A57" s="142">
        <v>10</v>
      </c>
      <c r="B57" s="64" t="s">
        <v>2695</v>
      </c>
      <c r="C57" s="65" t="s">
        <v>31</v>
      </c>
      <c r="D57" s="63" t="s">
        <v>2694</v>
      </c>
      <c r="E57" s="143">
        <v>43055</v>
      </c>
      <c r="F57" s="143">
        <v>43281</v>
      </c>
      <c r="G57" s="158">
        <f t="shared" si="3"/>
        <v>7.5333333333333332</v>
      </c>
      <c r="H57" s="118" t="s">
        <v>2696</v>
      </c>
      <c r="I57" s="63" t="s">
        <v>1155</v>
      </c>
      <c r="J57" s="63" t="s">
        <v>1035</v>
      </c>
      <c r="K57" s="66">
        <v>5351342328</v>
      </c>
      <c r="L57" s="65" t="s">
        <v>1148</v>
      </c>
      <c r="M57" s="67">
        <v>1</v>
      </c>
      <c r="N57" s="65" t="s">
        <v>2634</v>
      </c>
      <c r="O57" s="123" t="s">
        <v>26</v>
      </c>
      <c r="P57" s="79"/>
    </row>
    <row r="58" spans="1:16" s="7" customFormat="1" ht="24.75" customHeight="1" outlineLevel="1" x14ac:dyDescent="0.3">
      <c r="A58" s="142">
        <v>11</v>
      </c>
      <c r="B58" s="121" t="s">
        <v>2695</v>
      </c>
      <c r="C58" s="123" t="s">
        <v>31</v>
      </c>
      <c r="D58" s="63" t="s">
        <v>2697</v>
      </c>
      <c r="E58" s="143">
        <v>43285</v>
      </c>
      <c r="F58" s="143">
        <v>43312</v>
      </c>
      <c r="G58" s="158">
        <f t="shared" si="3"/>
        <v>0.9</v>
      </c>
      <c r="H58" s="118" t="s">
        <v>2698</v>
      </c>
      <c r="I58" s="63" t="s">
        <v>1155</v>
      </c>
      <c r="J58" s="63" t="s">
        <v>1035</v>
      </c>
      <c r="K58" s="66">
        <v>891558185</v>
      </c>
      <c r="L58" s="65" t="s">
        <v>1148</v>
      </c>
      <c r="M58" s="67">
        <v>1</v>
      </c>
      <c r="N58" s="65" t="s">
        <v>2634</v>
      </c>
      <c r="O58" s="123" t="s">
        <v>26</v>
      </c>
      <c r="P58" s="79"/>
    </row>
    <row r="59" spans="1:16" s="7" customFormat="1" ht="24.75" customHeight="1" outlineLevel="1" x14ac:dyDescent="0.3">
      <c r="A59" s="142">
        <v>12</v>
      </c>
      <c r="B59" s="121" t="s">
        <v>2695</v>
      </c>
      <c r="C59" s="123" t="s">
        <v>31</v>
      </c>
      <c r="D59" s="63" t="s">
        <v>2699</v>
      </c>
      <c r="E59" s="143">
        <v>43333</v>
      </c>
      <c r="F59" s="143">
        <v>43388</v>
      </c>
      <c r="G59" s="158">
        <f t="shared" si="3"/>
        <v>1.8333333333333333</v>
      </c>
      <c r="H59" s="118" t="s">
        <v>2698</v>
      </c>
      <c r="I59" s="120" t="s">
        <v>1155</v>
      </c>
      <c r="J59" s="120" t="s">
        <v>1035</v>
      </c>
      <c r="K59" s="66">
        <v>1519941551</v>
      </c>
      <c r="L59" s="123" t="s">
        <v>1148</v>
      </c>
      <c r="M59" s="116">
        <v>1</v>
      </c>
      <c r="N59" s="123" t="s">
        <v>2634</v>
      </c>
      <c r="O59" s="123" t="s">
        <v>26</v>
      </c>
      <c r="P59" s="79"/>
    </row>
    <row r="60" spans="1:16" s="7" customFormat="1" ht="24.75" customHeight="1" outlineLevel="1" x14ac:dyDescent="0.3">
      <c r="A60" s="142">
        <v>13</v>
      </c>
      <c r="B60" s="121" t="s">
        <v>2695</v>
      </c>
      <c r="C60" s="123" t="s">
        <v>31</v>
      </c>
      <c r="D60" s="63" t="s">
        <v>2700</v>
      </c>
      <c r="E60" s="143">
        <v>43389</v>
      </c>
      <c r="F60" s="143">
        <v>43455</v>
      </c>
      <c r="G60" s="158">
        <f t="shared" si="3"/>
        <v>2.2000000000000002</v>
      </c>
      <c r="H60" s="118" t="s">
        <v>2698</v>
      </c>
      <c r="I60" s="120" t="s">
        <v>1155</v>
      </c>
      <c r="J60" s="120" t="s">
        <v>1035</v>
      </c>
      <c r="K60" s="66">
        <v>1833561919</v>
      </c>
      <c r="L60" s="123" t="s">
        <v>1148</v>
      </c>
      <c r="M60" s="116">
        <v>1</v>
      </c>
      <c r="N60" s="123" t="s">
        <v>2634</v>
      </c>
      <c r="O60" s="123" t="s">
        <v>26</v>
      </c>
      <c r="P60" s="79"/>
    </row>
    <row r="61" spans="1:16" s="7" customFormat="1" ht="24.75" customHeight="1" outlineLevel="1" x14ac:dyDescent="0.3">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3">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3">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3">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3">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3">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3">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3">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3">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3">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3">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3">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3">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3">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3">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3">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3">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3">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3">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3">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3">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3">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3">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3">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3">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3">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3">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3">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3">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3">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3">
      <c r="A91" s="141">
        <v>44</v>
      </c>
      <c r="B91" s="121"/>
      <c r="C91" s="123"/>
      <c r="D91" s="120"/>
      <c r="E91" s="143"/>
      <c r="F91" s="143"/>
      <c r="G91" s="158" t="str">
        <f t="shared" si="3"/>
        <v/>
      </c>
      <c r="H91" s="121"/>
      <c r="I91" s="120"/>
      <c r="J91" s="120"/>
      <c r="K91" s="122"/>
      <c r="L91" s="123"/>
      <c r="M91" s="116"/>
      <c r="N91" s="123"/>
      <c r="O91" s="123"/>
      <c r="P91" s="79"/>
    </row>
    <row r="92" spans="1:16" s="7" customFormat="1" ht="24.75" customHeight="1" outlineLevel="1" x14ac:dyDescent="0.3">
      <c r="A92" s="141">
        <v>45</v>
      </c>
      <c r="B92" s="121"/>
      <c r="C92" s="123"/>
      <c r="D92" s="120"/>
      <c r="E92" s="143"/>
      <c r="F92" s="143"/>
      <c r="G92" s="158" t="str">
        <f t="shared" si="3"/>
        <v/>
      </c>
      <c r="H92" s="121"/>
      <c r="I92" s="120"/>
      <c r="J92" s="120"/>
      <c r="K92" s="122"/>
      <c r="L92" s="123"/>
      <c r="M92" s="116"/>
      <c r="N92" s="123"/>
      <c r="O92" s="123"/>
      <c r="P92" s="79"/>
    </row>
    <row r="93" spans="1:16" s="7" customFormat="1" ht="24.75" customHeight="1" outlineLevel="1" x14ac:dyDescent="0.3">
      <c r="A93" s="141">
        <v>46</v>
      </c>
      <c r="B93" s="121"/>
      <c r="C93" s="123"/>
      <c r="D93" s="120"/>
      <c r="E93" s="143"/>
      <c r="F93" s="143"/>
      <c r="G93" s="158" t="str">
        <f t="shared" si="3"/>
        <v/>
      </c>
      <c r="H93" s="121"/>
      <c r="I93" s="120"/>
      <c r="J93" s="120"/>
      <c r="K93" s="122"/>
      <c r="L93" s="123"/>
      <c r="M93" s="116"/>
      <c r="N93" s="123"/>
      <c r="O93" s="123"/>
      <c r="P93" s="79"/>
    </row>
    <row r="94" spans="1:16" s="7" customFormat="1" ht="24.75" customHeight="1" outlineLevel="1" x14ac:dyDescent="0.3">
      <c r="A94" s="141">
        <v>47</v>
      </c>
      <c r="B94" s="121"/>
      <c r="C94" s="123"/>
      <c r="D94" s="120"/>
      <c r="E94" s="143"/>
      <c r="F94" s="143"/>
      <c r="G94" s="158" t="str">
        <f t="shared" si="3"/>
        <v/>
      </c>
      <c r="H94" s="121"/>
      <c r="I94" s="120"/>
      <c r="J94" s="120"/>
      <c r="K94" s="122"/>
      <c r="L94" s="123"/>
      <c r="M94" s="116"/>
      <c r="N94" s="123"/>
      <c r="O94" s="123"/>
      <c r="P94" s="79"/>
    </row>
    <row r="95" spans="1:16" s="7" customFormat="1" ht="24.75" customHeight="1" outlineLevel="1" x14ac:dyDescent="0.3">
      <c r="A95" s="142">
        <v>48</v>
      </c>
      <c r="B95" s="121"/>
      <c r="C95" s="123"/>
      <c r="D95" s="120"/>
      <c r="E95" s="143"/>
      <c r="F95" s="143"/>
      <c r="G95" s="158" t="str">
        <f t="shared" si="3"/>
        <v/>
      </c>
      <c r="H95" s="121"/>
      <c r="I95" s="120"/>
      <c r="J95" s="120"/>
      <c r="K95" s="122"/>
      <c r="L95" s="123"/>
      <c r="M95" s="116"/>
      <c r="N95" s="123"/>
      <c r="O95" s="123"/>
      <c r="P95" s="79"/>
    </row>
    <row r="96" spans="1:16" s="7" customFormat="1" ht="24.75" customHeight="1" outlineLevel="1" x14ac:dyDescent="0.3">
      <c r="A96" s="142">
        <v>49</v>
      </c>
      <c r="B96" s="121"/>
      <c r="C96" s="123"/>
      <c r="D96" s="120"/>
      <c r="E96" s="143"/>
      <c r="F96" s="143"/>
      <c r="G96" s="158" t="str">
        <f t="shared" si="3"/>
        <v/>
      </c>
      <c r="H96" s="121"/>
      <c r="I96" s="120"/>
      <c r="J96" s="120"/>
      <c r="K96" s="122"/>
      <c r="L96" s="123"/>
      <c r="M96" s="116"/>
      <c r="N96" s="123"/>
      <c r="O96" s="123"/>
      <c r="P96" s="79"/>
    </row>
    <row r="97" spans="1:16" s="7" customFormat="1" ht="24.75" customHeight="1" outlineLevel="1" x14ac:dyDescent="0.3">
      <c r="A97" s="142">
        <v>50</v>
      </c>
      <c r="B97" s="121"/>
      <c r="C97" s="123"/>
      <c r="D97" s="120"/>
      <c r="E97" s="143"/>
      <c r="F97" s="143"/>
      <c r="G97" s="158" t="str">
        <f t="shared" si="3"/>
        <v/>
      </c>
      <c r="H97" s="121"/>
      <c r="I97" s="120"/>
      <c r="J97" s="120"/>
      <c r="K97" s="122"/>
      <c r="L97" s="123"/>
      <c r="M97" s="116"/>
      <c r="N97" s="123"/>
      <c r="O97" s="123"/>
      <c r="P97" s="79"/>
    </row>
    <row r="98" spans="1:16" s="7" customFormat="1" ht="24.75" customHeight="1" outlineLevel="1" x14ac:dyDescent="0.3">
      <c r="A98" s="142">
        <v>51</v>
      </c>
      <c r="B98" s="121"/>
      <c r="C98" s="123"/>
      <c r="D98" s="120"/>
      <c r="E98" s="143"/>
      <c r="F98" s="143"/>
      <c r="G98" s="158" t="str">
        <f t="shared" si="3"/>
        <v/>
      </c>
      <c r="H98" s="121"/>
      <c r="I98" s="120"/>
      <c r="J98" s="120"/>
      <c r="K98" s="122"/>
      <c r="L98" s="123"/>
      <c r="M98" s="116"/>
      <c r="N98" s="123"/>
      <c r="O98" s="123"/>
      <c r="P98" s="79"/>
    </row>
    <row r="99" spans="1:16" s="7" customFormat="1" ht="24.75" customHeight="1" outlineLevel="1" x14ac:dyDescent="0.3">
      <c r="A99" s="142">
        <v>52</v>
      </c>
      <c r="B99" s="121"/>
      <c r="C99" s="123"/>
      <c r="D99" s="120"/>
      <c r="E99" s="143"/>
      <c r="F99" s="143"/>
      <c r="G99" s="158" t="str">
        <f t="shared" si="3"/>
        <v/>
      </c>
      <c r="H99" s="121"/>
      <c r="I99" s="120"/>
      <c r="J99" s="120"/>
      <c r="K99" s="122"/>
      <c r="L99" s="123"/>
      <c r="M99" s="116"/>
      <c r="N99" s="123"/>
      <c r="O99" s="123"/>
      <c r="P99" s="79"/>
    </row>
    <row r="100" spans="1:16" s="7" customFormat="1" ht="24.75" customHeight="1" outlineLevel="1" x14ac:dyDescent="0.3">
      <c r="A100" s="142">
        <v>53</v>
      </c>
      <c r="B100" s="121"/>
      <c r="C100" s="123"/>
      <c r="D100" s="120"/>
      <c r="E100" s="143"/>
      <c r="F100" s="143"/>
      <c r="G100" s="158" t="str">
        <f t="shared" si="3"/>
        <v/>
      </c>
      <c r="H100" s="121"/>
      <c r="I100" s="120"/>
      <c r="J100" s="120"/>
      <c r="K100" s="122"/>
      <c r="L100" s="123"/>
      <c r="M100" s="116"/>
      <c r="N100" s="123"/>
      <c r="O100" s="123"/>
      <c r="P100" s="79"/>
    </row>
    <row r="101" spans="1:16" s="7" customFormat="1" ht="24.75" customHeight="1" outlineLevel="1" x14ac:dyDescent="0.3">
      <c r="A101" s="142">
        <v>54</v>
      </c>
      <c r="B101" s="121"/>
      <c r="C101" s="123"/>
      <c r="D101" s="120"/>
      <c r="E101" s="143"/>
      <c r="F101" s="143"/>
      <c r="G101" s="158" t="str">
        <f t="shared" si="3"/>
        <v/>
      </c>
      <c r="H101" s="121"/>
      <c r="I101" s="120"/>
      <c r="J101" s="120"/>
      <c r="K101" s="122"/>
      <c r="L101" s="123"/>
      <c r="M101" s="116"/>
      <c r="N101" s="123"/>
      <c r="O101" s="123"/>
      <c r="P101" s="79"/>
    </row>
    <row r="102" spans="1:16" s="7" customFormat="1" ht="24.75" customHeight="1" outlineLevel="1" x14ac:dyDescent="0.3">
      <c r="A102" s="142">
        <v>55</v>
      </c>
      <c r="B102" s="121"/>
      <c r="C102" s="123"/>
      <c r="D102" s="120"/>
      <c r="E102" s="143"/>
      <c r="F102" s="143"/>
      <c r="G102" s="158" t="str">
        <f t="shared" si="3"/>
        <v/>
      </c>
      <c r="H102" s="121"/>
      <c r="I102" s="120"/>
      <c r="J102" s="120"/>
      <c r="K102" s="122"/>
      <c r="L102" s="123"/>
      <c r="M102" s="116"/>
      <c r="N102" s="123"/>
      <c r="O102" s="123"/>
      <c r="P102" s="79"/>
    </row>
    <row r="103" spans="1:16" s="7" customFormat="1" ht="24.75" customHeight="1" outlineLevel="1" x14ac:dyDescent="0.3">
      <c r="A103" s="142">
        <v>56</v>
      </c>
      <c r="B103" s="121"/>
      <c r="C103" s="123"/>
      <c r="D103" s="120"/>
      <c r="E103" s="143"/>
      <c r="F103" s="143"/>
      <c r="G103" s="158" t="str">
        <f t="shared" si="3"/>
        <v/>
      </c>
      <c r="H103" s="121"/>
      <c r="I103" s="120"/>
      <c r="J103" s="120"/>
      <c r="K103" s="122"/>
      <c r="L103" s="123"/>
      <c r="M103" s="116"/>
      <c r="N103" s="123"/>
      <c r="O103" s="123"/>
      <c r="P103" s="79"/>
    </row>
    <row r="104" spans="1:16" s="7" customFormat="1" ht="24.75" customHeight="1" outlineLevel="1" x14ac:dyDescent="0.3">
      <c r="A104" s="142">
        <v>57</v>
      </c>
      <c r="B104" s="121"/>
      <c r="C104" s="123"/>
      <c r="D104" s="120"/>
      <c r="E104" s="143"/>
      <c r="F104" s="143"/>
      <c r="G104" s="158" t="str">
        <f t="shared" si="3"/>
        <v/>
      </c>
      <c r="H104" s="121"/>
      <c r="I104" s="120"/>
      <c r="J104" s="120"/>
      <c r="K104" s="122"/>
      <c r="L104" s="123"/>
      <c r="M104" s="116"/>
      <c r="N104" s="123"/>
      <c r="O104" s="123"/>
      <c r="P104" s="79"/>
    </row>
    <row r="105" spans="1:16" s="7" customFormat="1" ht="24.75" customHeight="1" outlineLevel="1" x14ac:dyDescent="0.3">
      <c r="A105" s="142">
        <v>58</v>
      </c>
      <c r="B105" s="121"/>
      <c r="C105" s="123"/>
      <c r="D105" s="120"/>
      <c r="E105" s="143"/>
      <c r="F105" s="143"/>
      <c r="G105" s="158" t="str">
        <f t="shared" si="3"/>
        <v/>
      </c>
      <c r="H105" s="121"/>
      <c r="I105" s="120"/>
      <c r="J105" s="120"/>
      <c r="K105" s="122"/>
      <c r="L105" s="123"/>
      <c r="M105" s="116"/>
      <c r="N105" s="123"/>
      <c r="O105" s="123"/>
      <c r="P105" s="79"/>
    </row>
    <row r="106" spans="1:16" s="7" customFormat="1" ht="24.75" customHeight="1" outlineLevel="1" x14ac:dyDescent="0.3">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3">
      <c r="A107" s="142">
        <v>60</v>
      </c>
      <c r="B107" s="64"/>
      <c r="C107" s="65"/>
      <c r="D107" s="63"/>
      <c r="E107" s="143"/>
      <c r="F107" s="143"/>
      <c r="G107" s="158"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2" t="s">
        <v>2633</v>
      </c>
      <c r="B109" s="223"/>
      <c r="C109" s="223"/>
      <c r="D109" s="223"/>
      <c r="E109" s="223"/>
      <c r="F109" s="223"/>
      <c r="G109" s="223"/>
      <c r="H109" s="223"/>
      <c r="I109" s="223"/>
      <c r="J109" s="223"/>
      <c r="K109" s="223"/>
      <c r="L109" s="223"/>
      <c r="M109" s="223"/>
      <c r="N109" s="223"/>
      <c r="O109" s="224"/>
      <c r="P109" s="76"/>
    </row>
    <row r="110" spans="1:16" ht="15" customHeight="1" x14ac:dyDescent="0.3">
      <c r="A110" s="225" t="s">
        <v>2656</v>
      </c>
      <c r="B110" s="226"/>
      <c r="C110" s="226"/>
      <c r="D110" s="226"/>
      <c r="E110" s="226"/>
      <c r="F110" s="226"/>
      <c r="G110" s="226"/>
      <c r="H110" s="226"/>
      <c r="I110" s="226"/>
      <c r="J110" s="226"/>
      <c r="K110" s="226"/>
      <c r="L110" s="226"/>
      <c r="M110" s="226"/>
      <c r="N110" s="226"/>
      <c r="O110" s="227"/>
    </row>
    <row r="111" spans="1:16" ht="15" thickBot="1" x14ac:dyDescent="0.35">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5">
      <c r="I112" s="235" t="s">
        <v>9</v>
      </c>
      <c r="J112" s="236"/>
      <c r="O112" s="173"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1">
        <v>1</v>
      </c>
      <c r="B114" s="159" t="s">
        <v>2665</v>
      </c>
      <c r="C114" s="161" t="s">
        <v>31</v>
      </c>
      <c r="D114" s="119" t="s">
        <v>2702</v>
      </c>
      <c r="E114" s="143">
        <v>43887</v>
      </c>
      <c r="F114" s="143">
        <v>44196</v>
      </c>
      <c r="G114" s="158">
        <f>IF(AND(E114&lt;&gt;"",F114&lt;&gt;""),((F114-E114)/30),"")</f>
        <v>10.3</v>
      </c>
      <c r="H114" s="121"/>
      <c r="I114" s="120" t="s">
        <v>1155</v>
      </c>
      <c r="J114" s="120" t="s">
        <v>1048</v>
      </c>
      <c r="K114" s="122">
        <v>315305427</v>
      </c>
      <c r="L114" s="100">
        <f>+IF(AND(K114&gt;0,O114="Ejecución"),(K114/877802)*Tabla28[[#This Row],[% participación]],IF(AND(K114&gt;0,O114&lt;&gt;"Ejecución"),"-",""))</f>
        <v>359.19880223558386</v>
      </c>
      <c r="M114" s="123" t="s">
        <v>1148</v>
      </c>
      <c r="N114" s="171">
        <v>1</v>
      </c>
      <c r="O114" s="160" t="s">
        <v>1150</v>
      </c>
      <c r="P114" s="78"/>
    </row>
    <row r="115" spans="1:16" s="6" customFormat="1" ht="24.75" customHeight="1" x14ac:dyDescent="0.3">
      <c r="A115" s="141">
        <v>2</v>
      </c>
      <c r="B115" s="159" t="s">
        <v>2665</v>
      </c>
      <c r="C115" s="161" t="s">
        <v>31</v>
      </c>
      <c r="D115" s="63"/>
      <c r="E115" s="143"/>
      <c r="F115" s="143"/>
      <c r="G115" s="158" t="str">
        <f t="shared" ref="G115:G116" si="4">IF(AND(E115&lt;&gt;"",F115&lt;&gt;""),((F115-E115)/30),"")</f>
        <v/>
      </c>
      <c r="H115" s="64"/>
      <c r="I115" s="63"/>
      <c r="J115" s="63"/>
      <c r="K115" s="122"/>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3">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3">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3">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3">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3">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3">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3">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3">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3">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3">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3">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3">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3">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3">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3">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3">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3">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3">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3">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3">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3">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3">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3">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3">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3">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3">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3">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3">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3">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3">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3">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3">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3">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3">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3">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3">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3">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3">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3">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3">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3">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3">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3">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3">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5">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5">
      <c r="O161" s="173" t="str">
        <f>HYPERLINK("#MI_Oferente_Singular!A1","INICIO")</f>
        <v>INICIO</v>
      </c>
    </row>
    <row r="162" spans="1:28" s="19" customFormat="1" ht="31.5" customHeight="1" thickBot="1" x14ac:dyDescent="0.35">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3">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3">
      <c r="A164" s="29"/>
      <c r="B164" s="30"/>
      <c r="C164" s="30"/>
      <c r="E164" s="8"/>
      <c r="F164" s="30"/>
      <c r="G164" s="30"/>
      <c r="H164" s="30"/>
      <c r="I164" s="29"/>
      <c r="J164" s="30"/>
      <c r="K164" s="5"/>
      <c r="L164" s="5"/>
      <c r="M164" s="5"/>
      <c r="N164" s="155"/>
      <c r="O164" s="8"/>
      <c r="Q164" s="4" t="s">
        <v>2644</v>
      </c>
    </row>
    <row r="165" spans="1:28" x14ac:dyDescent="0.3">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3">
      <c r="A166" s="9"/>
      <c r="B166" s="5"/>
      <c r="C166" s="5"/>
      <c r="D166" s="156" t="s">
        <v>14</v>
      </c>
      <c r="E166" s="8"/>
      <c r="F166" s="5"/>
      <c r="G166" s="26" t="s">
        <v>14</v>
      </c>
      <c r="I166" s="9"/>
      <c r="J166" s="5"/>
      <c r="K166" s="5"/>
      <c r="L166" s="5"/>
      <c r="M166" s="5"/>
      <c r="N166" s="5"/>
      <c r="O166" s="8"/>
    </row>
    <row r="167" spans="1:28" x14ac:dyDescent="0.3">
      <c r="A167" s="9"/>
      <c r="D167" s="107" t="s">
        <v>26</v>
      </c>
      <c r="E167" s="8"/>
      <c r="F167" s="5"/>
      <c r="G167" s="107" t="s">
        <v>26</v>
      </c>
      <c r="I167" s="244" t="s">
        <v>2643</v>
      </c>
      <c r="J167" s="245"/>
      <c r="K167" s="245"/>
      <c r="L167" s="245"/>
      <c r="M167" s="245"/>
      <c r="N167" s="245"/>
      <c r="O167" s="246"/>
      <c r="U167" s="51"/>
    </row>
    <row r="168" spans="1:28" x14ac:dyDescent="0.3">
      <c r="A168" s="9"/>
      <c r="B168" s="221" t="s">
        <v>2658</v>
      </c>
      <c r="C168" s="221"/>
      <c r="D168" s="221"/>
      <c r="E168" s="8"/>
      <c r="F168" s="5"/>
      <c r="H168" s="81" t="s">
        <v>2657</v>
      </c>
      <c r="I168" s="244"/>
      <c r="J168" s="245"/>
      <c r="K168" s="245"/>
      <c r="L168" s="245"/>
      <c r="M168" s="245"/>
      <c r="N168" s="245"/>
      <c r="O168" s="246"/>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8" t="s">
        <v>2668</v>
      </c>
      <c r="B172" s="179"/>
      <c r="C172" s="179"/>
      <c r="D172" s="179"/>
      <c r="E172" s="179"/>
      <c r="F172" s="179"/>
      <c r="G172" s="179"/>
      <c r="H172" s="179"/>
      <c r="I172" s="179"/>
      <c r="J172" s="179"/>
      <c r="K172" s="179"/>
      <c r="L172" s="179"/>
      <c r="M172" s="179"/>
      <c r="N172" s="179"/>
      <c r="O172" s="180"/>
      <c r="P172" s="76"/>
    </row>
    <row r="173" spans="1:28" ht="15" customHeight="1" x14ac:dyDescent="0.3">
      <c r="A173" s="193" t="s">
        <v>2674</v>
      </c>
      <c r="B173" s="194"/>
      <c r="C173" s="194"/>
      <c r="D173" s="194"/>
      <c r="E173" s="194"/>
      <c r="F173" s="194"/>
      <c r="G173" s="194"/>
      <c r="H173" s="194"/>
      <c r="I173" s="194"/>
      <c r="J173" s="194"/>
      <c r="K173" s="194"/>
      <c r="L173" s="194"/>
      <c r="M173" s="194"/>
      <c r="N173" s="194"/>
      <c r="O173" s="195"/>
    </row>
    <row r="174" spans="1:28" ht="24" thickBot="1" x14ac:dyDescent="0.35">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4" x14ac:dyDescent="0.3">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4" x14ac:dyDescent="0.3">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4" x14ac:dyDescent="0.3">
      <c r="A179" s="9"/>
      <c r="B179" s="219" t="s">
        <v>2669</v>
      </c>
      <c r="C179" s="219"/>
      <c r="D179" s="219"/>
      <c r="E179" s="169">
        <v>0.02</v>
      </c>
      <c r="F179" s="168"/>
      <c r="G179" s="163" t="str">
        <f>IF(F179&gt;0,SUM(E179+F179),"")</f>
        <v/>
      </c>
      <c r="H179" s="5"/>
      <c r="I179" s="219" t="s">
        <v>2671</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4" hidden="1" x14ac:dyDescent="0.3">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4" hidden="1" x14ac:dyDescent="0.3">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4" hidden="1" x14ac:dyDescent="0.3">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4" x14ac:dyDescent="0.3">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4">
        <f>+SUM(G179:G182)</f>
        <v>0</v>
      </c>
      <c r="D185" s="91" t="s">
        <v>2628</v>
      </c>
      <c r="E185" s="94">
        <f>+(C185*SUM(K20:K35))</f>
        <v>0</v>
      </c>
      <c r="F185" s="92"/>
      <c r="G185" s="93"/>
      <c r="H185" s="88"/>
      <c r="I185" s="90" t="s">
        <v>2627</v>
      </c>
      <c r="J185" s="164">
        <f>+SUM(M179:M183)</f>
        <v>0.02</v>
      </c>
      <c r="K185" s="200" t="s">
        <v>2628</v>
      </c>
      <c r="L185" s="200"/>
      <c r="M185" s="94">
        <f>+J185*(SUM(K20:K35))</f>
        <v>28033974.080000002</v>
      </c>
      <c r="N185" s="95"/>
      <c r="O185" s="96"/>
    </row>
    <row r="186" spans="1:28" ht="15" thickBot="1" x14ac:dyDescent="0.35">
      <c r="A186" s="10"/>
      <c r="B186" s="97"/>
      <c r="C186" s="97"/>
      <c r="D186" s="97"/>
      <c r="E186" s="97"/>
      <c r="F186" s="97"/>
      <c r="G186" s="97"/>
      <c r="H186" s="97"/>
      <c r="I186" s="166" t="s">
        <v>2673</v>
      </c>
      <c r="J186" s="97"/>
      <c r="K186" s="97"/>
      <c r="L186" s="97"/>
      <c r="M186" s="97"/>
      <c r="N186" s="98"/>
      <c r="O186" s="99"/>
    </row>
    <row r="187" spans="1:28" ht="8.25" customHeight="1" thickBot="1" x14ac:dyDescent="0.35"/>
    <row r="188" spans="1:28" s="19" customFormat="1" ht="31.5" customHeight="1" thickBot="1" x14ac:dyDescent="0.35">
      <c r="A188" s="178" t="s">
        <v>18</v>
      </c>
      <c r="B188" s="179"/>
      <c r="C188" s="179"/>
      <c r="D188" s="179"/>
      <c r="E188" s="179"/>
      <c r="F188" s="179"/>
      <c r="G188" s="179"/>
      <c r="H188" s="179"/>
      <c r="I188" s="179"/>
      <c r="J188" s="179"/>
      <c r="K188" s="179"/>
      <c r="L188" s="179"/>
      <c r="M188" s="179"/>
      <c r="N188" s="179"/>
      <c r="O188" s="180"/>
      <c r="P188" s="76"/>
    </row>
    <row r="189" spans="1:28" ht="15" customHeight="1" x14ac:dyDescent="0.3">
      <c r="A189" s="193" t="s">
        <v>19</v>
      </c>
      <c r="B189" s="194"/>
      <c r="C189" s="194"/>
      <c r="D189" s="194"/>
      <c r="E189" s="194"/>
      <c r="F189" s="194"/>
      <c r="G189" s="194"/>
      <c r="H189" s="194"/>
      <c r="I189" s="194"/>
      <c r="J189" s="194"/>
      <c r="K189" s="194"/>
      <c r="L189" s="194"/>
      <c r="M189" s="194"/>
      <c r="N189" s="194"/>
      <c r="O189" s="195"/>
    </row>
    <row r="190" spans="1:28" ht="15" thickBot="1" x14ac:dyDescent="0.35">
      <c r="A190" s="196"/>
      <c r="B190" s="197"/>
      <c r="C190" s="197"/>
      <c r="D190" s="197"/>
      <c r="E190" s="197"/>
      <c r="F190" s="197"/>
      <c r="G190" s="197"/>
      <c r="H190" s="197"/>
      <c r="I190" s="197"/>
      <c r="J190" s="197"/>
      <c r="K190" s="197"/>
      <c r="L190" s="197"/>
      <c r="M190" s="197"/>
      <c r="N190" s="197"/>
      <c r="O190" s="198"/>
    </row>
    <row r="191" spans="1:28" ht="21.6" thickBot="1" x14ac:dyDescent="0.3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3">
      <c r="A192" s="9"/>
      <c r="B192" s="234" t="s">
        <v>2636</v>
      </c>
      <c r="C192" s="234"/>
      <c r="E192" s="5" t="s">
        <v>20</v>
      </c>
      <c r="H192" s="26" t="s">
        <v>24</v>
      </c>
      <c r="J192" s="5" t="s">
        <v>2637</v>
      </c>
      <c r="K192" s="5"/>
      <c r="M192" s="5"/>
      <c r="N192" s="5"/>
      <c r="O192" s="8"/>
      <c r="Q192" s="152"/>
      <c r="R192" s="153"/>
      <c r="S192" s="153"/>
      <c r="T192" s="152"/>
    </row>
    <row r="193" spans="1:18" x14ac:dyDescent="0.3">
      <c r="A193" s="9"/>
      <c r="C193" s="124">
        <v>21096</v>
      </c>
      <c r="D193" s="5"/>
      <c r="E193" s="125">
        <v>2734</v>
      </c>
      <c r="F193" s="5"/>
      <c r="G193" s="5"/>
      <c r="H193" s="145" t="s">
        <v>2693</v>
      </c>
      <c r="J193" s="5"/>
      <c r="K193" s="143">
        <v>42399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8" t="s">
        <v>29</v>
      </c>
      <c r="B197" s="179"/>
      <c r="C197" s="179"/>
      <c r="D197" s="179"/>
      <c r="E197" s="179"/>
      <c r="F197" s="179"/>
      <c r="G197" s="179"/>
      <c r="H197" s="179"/>
      <c r="I197" s="179"/>
      <c r="J197" s="179"/>
      <c r="K197" s="179"/>
      <c r="L197" s="179"/>
      <c r="M197" s="179"/>
      <c r="N197" s="179"/>
      <c r="O197" s="180"/>
      <c r="P197" s="76"/>
    </row>
    <row r="198" spans="1:18" ht="21.6" thickBot="1" x14ac:dyDescent="0.3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3">
      <c r="A199" s="9"/>
      <c r="B199" s="192" t="s">
        <v>2659</v>
      </c>
      <c r="C199" s="192"/>
      <c r="D199" s="192"/>
      <c r="E199" s="192"/>
      <c r="F199" s="192"/>
      <c r="G199" s="192"/>
      <c r="H199" s="192"/>
      <c r="I199" s="192"/>
      <c r="J199" s="192"/>
      <c r="K199" s="192"/>
      <c r="L199" s="192"/>
      <c r="M199" s="192"/>
      <c r="N199" s="192"/>
      <c r="O199" s="8"/>
    </row>
    <row r="200" spans="1:18" x14ac:dyDescent="0.3">
      <c r="A200" s="9"/>
      <c r="B200" s="231"/>
      <c r="C200" s="231"/>
      <c r="D200" s="231"/>
      <c r="E200" s="231"/>
      <c r="F200" s="231"/>
      <c r="G200" s="231"/>
      <c r="H200" s="231"/>
      <c r="I200" s="231"/>
      <c r="J200" s="231"/>
      <c r="K200" s="231"/>
      <c r="L200" s="231"/>
      <c r="M200" s="231"/>
      <c r="N200" s="231"/>
      <c r="O200" s="8"/>
    </row>
    <row r="201" spans="1:18" x14ac:dyDescent="0.3">
      <c r="A201" s="9"/>
      <c r="B201" s="232" t="s">
        <v>2648</v>
      </c>
      <c r="C201" s="233"/>
      <c r="D201" s="233"/>
      <c r="E201" s="233"/>
      <c r="F201" s="233"/>
      <c r="G201" s="233"/>
      <c r="H201" s="233"/>
      <c r="I201" s="233"/>
      <c r="J201" s="233"/>
      <c r="K201" s="233"/>
      <c r="L201" s="233"/>
      <c r="M201" s="233"/>
      <c r="N201" s="233"/>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6" t="s">
        <v>2691</v>
      </c>
      <c r="J211" s="27" t="s">
        <v>2622</v>
      </c>
      <c r="K211" s="146" t="s">
        <v>2691</v>
      </c>
      <c r="L211" s="21"/>
      <c r="M211" s="21"/>
      <c r="N211" s="21"/>
      <c r="O211" s="8"/>
    </row>
    <row r="212" spans="1:15" x14ac:dyDescent="0.3">
      <c r="A212" s="9"/>
      <c r="B212" s="27" t="s">
        <v>2619</v>
      </c>
      <c r="C212" s="145" t="s">
        <v>2693</v>
      </c>
      <c r="D212" s="21"/>
      <c r="G212" s="27" t="s">
        <v>2621</v>
      </c>
      <c r="H212" s="146" t="s">
        <v>2692</v>
      </c>
      <c r="J212" s="27" t="s">
        <v>2623</v>
      </c>
      <c r="K212" s="145" t="s">
        <v>2703</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schemas.microsoft.com/office/infopath/2007/PartnerControls"/>
    <ds:schemaRef ds:uri="http://schemas.microsoft.com/office/2006/metadata/properties"/>
    <ds:schemaRef ds:uri="4fb10211-09fb-4e80-9f0b-184718d5d98c"/>
    <ds:schemaRef ds:uri="a65d333d-5b59-4810-bc94-b80d9325abbc"/>
    <ds:schemaRef ds:uri="http://schemas.openxmlformats.org/package/2006/metadata/core-properties"/>
    <ds:schemaRef ds:uri="http://purl.org/dc/terms/"/>
    <ds:schemaRef ds:uri="http://purl.org/dc/elements/1.1/"/>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Comfandi</cp:lastModifiedBy>
  <cp:lastPrinted>2020-12-29T21:04:28Z</cp:lastPrinted>
  <dcterms:created xsi:type="dcterms:W3CDTF">2020-10-14T21:57:42Z</dcterms:created>
  <dcterms:modified xsi:type="dcterms:W3CDTF">2020-12-29T23:55:28Z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