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renda\ICBF 2021\Cal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248"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2" i="12"/>
  <c r="L115" i="12" l="1"/>
  <c r="L117" i="12"/>
  <c r="L118" i="12"/>
  <c r="L119" i="12"/>
  <c r="L120" i="12"/>
  <c r="L121" i="12"/>
  <c r="L144" i="12" l="1"/>
  <c r="L14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L143" i="12" l="1"/>
  <c r="L146" i="12"/>
  <c r="G115" i="12"/>
  <c r="G116" i="12"/>
  <c r="G114" i="12"/>
  <c r="G49" i="12"/>
  <c r="G50" i="12"/>
  <c r="G48" i="12"/>
  <c r="L145" i="12" l="1"/>
  <c r="L148" i="12"/>
  <c r="B38" i="12"/>
  <c r="L147" i="12" l="1"/>
  <c r="L150"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L152" i="12" l="1"/>
  <c r="L149" i="12"/>
  <c r="N22" i="12"/>
  <c r="N23" i="12"/>
  <c r="N24" i="12"/>
  <c r="N25" i="12"/>
  <c r="N26" i="12"/>
  <c r="N27" i="12"/>
  <c r="N28" i="12"/>
  <c r="N29" i="12"/>
  <c r="N30" i="12"/>
  <c r="N31" i="12"/>
  <c r="N32" i="12"/>
  <c r="N33" i="12"/>
  <c r="N21" i="12"/>
  <c r="N34" i="12"/>
  <c r="N35" i="12"/>
  <c r="L154" i="12" l="1"/>
  <c r="L151" i="12"/>
  <c r="G160" i="12"/>
  <c r="G159" i="12"/>
  <c r="G158" i="12"/>
  <c r="G157" i="12"/>
  <c r="G156" i="12"/>
  <c r="G56" i="12"/>
  <c r="G55" i="12"/>
  <c r="G54" i="12"/>
  <c r="G53" i="12"/>
  <c r="G52" i="12"/>
  <c r="G51" i="12"/>
  <c r="N20" i="12"/>
  <c r="L156" i="12" l="1"/>
  <c r="L153" i="12"/>
  <c r="L155" i="12" l="1"/>
  <c r="L158" i="12"/>
  <c r="L160" i="12"/>
  <c r="L157" i="12" l="1"/>
  <c r="L159"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<sst xmlns="http://schemas.openxmlformats.org/spreadsheetml/2006/main" count="3143" uniqueCount="2704">
  <si>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</si>
  <si>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</si>
  <si>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</si>
  <si>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</si>
  <si>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</si>
  <si>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</si>
  <si>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</si>
  <si>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</si>
  <si>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</si>
  <si>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</si>
  <si>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</si>
  <si>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</si>
  <si>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</si>
  <si>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</si>
  <si>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</si>
  <si>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</si>
  <si>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</si>
  <si>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</si>
  <si>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</si>
  <si>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</si>
  <si>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</si>
  <si>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</si>
  <si>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</si>
  <si>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</si>
  <si>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</si>
  <si>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</si>
  <si>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</si>
  <si>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</si>
  <si>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</si>
  <si>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</si>
  <si>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</si>
  <si>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</si>
  <si>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</si>
  <si>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</si>
  <si>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</si>
  <si>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</si>
  <si>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</si>
  <si>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</si>
  <si>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</si>
  <si>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</si>
  <si>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</si>
  <si>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</si>
  <si>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</si>
  <si>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</si>
  <si>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</si>
  <si>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</si>
  <si>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</si>
  <si>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</si>
  <si>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</si>
  <si>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</si>
  <si>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</si>
  <si>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</si>
  <si>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</si>
  <si>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</si>
  <si>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</si>
  <si>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</si>
  <si>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</si>
  <si>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</si>
  <si>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</si>
  <si>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</si>
  <si>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</si>
  <si>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</si>
  <si>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</si>
  <si>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</si>
  <si>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</si>
  <si>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</si>
  <si>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</si>
  <si>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</si>
  <si>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</si>
  <si>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</si>
  <si>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</si>
  <si>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</si>
  <si>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</si>
  <si>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</si>
  <si>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</si>
  <si>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</si>
  <si>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</si>
  <si>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</si>
  <si>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</si>
  <si>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</si>
  <si>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</si>
  <si>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</si>
  <si>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</si>
  <si>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</si>
  <si>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</si>
  <si>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</si>
  <si>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</si>
  <si>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</si>
  <si>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</si>
  <si>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</si>
  <si>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</si>
  <si>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</si>
  <si>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</si>
  <si>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</si>
  <si>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</si>
  <si>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</si>
  <si>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</si>
  <si>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</si>
  <si>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</si>
  <si>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</si>
  <si>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</si>
  <si>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</si>
  <si>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</si>
  <si>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</si>
  <si>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</si>
  <si>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</si>
  <si>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</si>
  <si>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</si>
  <si>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</si>
  <si>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</si>
  <si>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</si>
  <si>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</si>
  <si>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</si>
  <si>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</si>
  <si>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</si>
  <si>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</si>
  <si>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</si>
  <si>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</si>
  <si>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</si>
  <si>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</si>
  <si>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</si>
  <si>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</si>
  <si>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</si>
  <si>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</si>
  <si>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</si>
  <si>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</si>
  <si>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</si>
  <si>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</si>
  <si>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</si>
  <si>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</si>
  <si>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</si>
  <si>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</si>
  <si>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</si>
  <si>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</si>
  <si>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</si>
  <si>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</si>
  <si>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</si>
  <si>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</si>
  <si>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</si>
  <si>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</si>
  <si>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</si>
  <si>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</si>
  <si>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</si>
  <si>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</si>
  <si>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</si>
  <si>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</si>
  <si>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</si>
  <si>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</si>
  <si>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</si>
  <si>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</si>
  <si>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</si>
  <si>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</si>
  <si>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</si>
  <si>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</si>
  <si>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</si>
  <si>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</si>
  <si>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</si>
  <si>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</si>
  <si>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</si>
  <si>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</si>
  <si>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</si>
  <si>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</si>
  <si>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</si>
  <si>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</si>
  <si>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</si>
  <si>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</si>
  <si>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</si>
  <si>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</si>
  <si>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</si>
  <si>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</si>
  <si>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</si>
  <si>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</si>
  <si>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</si>
  <si>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</si>
  <si>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</si>
  <si>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</si>
  <si>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</si>
  <si>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</si>
  <si>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</si>
  <si>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</si>
  <si>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</si>
  <si>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</si>
  <si>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</si>
  <si>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</si>
  <si>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</si>
  <si>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</si>
  <si>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</si>
  <si>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</si>
  <si>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</si>
  <si>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</si>
  <si>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</si>
  <si>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</si>
  <si>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</si>
  <si>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</si>
  <si>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</si>
  <si>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</si>
  <si>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</si>
  <si>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</si>
  <si>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</si>
  <si>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</si>
  <si>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</si>
  <si>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</si>
  <si>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</si>
  <si>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</si>
  <si>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</si>
  <si>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</si>
  <si>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</si>
  <si>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</si>
  <si>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</si>
  <si>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</si>
  <si>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</si>
  <si>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</si>
  <si>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</si>
  <si>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</si>
  <si>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</si>
  <si>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</si>
  <si>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</si>
  <si>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</si>
  <si>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</si>
  <si>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</si>
  <si>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</si>
  <si>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</si>
  <si>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</si>
  <si>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</si>
  <si>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</si>
  <si>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</si>
  <si>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</si>
  <si>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</si>
  <si>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</si>
  <si>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</si>
  <si>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</si>
  <si>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</si>
  <si>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</si>
  <si>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</si>
  <si>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</si>
  <si>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</si>
  <si>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</si>
  <si>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</si>
  <si>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</si>
  <si>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</si>
  <si>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</si>
  <si>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</si>
  <si>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</si>
  <si>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</si>
  <si>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</si>
  <si>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</si>
  <si>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</si>
  <si>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</si>
  <si>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</si>
  <si>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</si>
  <si>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</si>
  <si>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</si>
  <si>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</si>
  <si>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</si>
  <si>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</si>
  <si>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</si>
  <si>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</si>
  <si>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</si>
  <si>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</si>
  <si>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</si>
  <si>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</si>
  <si>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</si>
  <si>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</si>
  <si>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</si>
  <si>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</si>
  <si>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</si>
  <si>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</si>
  <si>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</si>
  <si>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</si>
  <si>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</si>
  <si>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</si>
  <si>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</si>
  <si>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</si>
  <si>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</si>
  <si>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</si>
  <si>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</si>
  <si>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</si>
  <si>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</si>
  <si>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</si>
  <si>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</si>
  <si>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</si>
  <si>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</si>
  <si>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</si>
  <si>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</si>
  <si>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</si>
  <si>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</si>
  <si>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</si>
  <si>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</si>
  <si>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</si>
  <si>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</si>
  <si>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</si>
  <si>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</si>
  <si>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</si>
  <si>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</si>
  <si>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</si>
  <si>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</si>
  <si>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</si>
  <si>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</si>
  <si>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</si>
  <si>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</si>
  <si>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</si>
  <si>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</si>
  <si>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</si>
  <si>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</si>
  <si>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</si>
  <si>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</si>
  <si>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</si>
  <si>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</si>
  <si>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</si>
  <si>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</si>
  <si>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</si>
  <si>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</si>
  <si>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</si>
  <si>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</si>
  <si>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</si>
  <si>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</si>
  <si>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</si>
  <si>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</si>
  <si>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</si>
  <si>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</si>
  <si>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</si>
  <si>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</si>
  <si>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</si>
  <si>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</si>
  <si>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</si>
  <si>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</si>
  <si>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</si>
  <si>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</si>
  <si>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</si>
  <si>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</si>
  <si>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</si>
  <si>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</si>
  <si>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</si>
  <si>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</si>
  <si>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</si>
  <si>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</si>
  <si>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</si>
  <si>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</si>
  <si>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</si>
  <si>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</si>
  <si>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</si>
  <si>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</si>
  <si>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</si>
  <si>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</si>
  <si>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</si>
  <si>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</si>
  <si>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</si>
  <si>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</si>
  <si>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</si>
  <si>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</si>
  <si>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</si>
  <si>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</si>
  <si>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</si>
  <si>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</si>
  <si>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</si>
  <si>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</si>
  <si>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</si>
  <si>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</si>
  <si>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</si>
  <si>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</si>
  <si>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</si>
  <si>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</si>
  <si>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</si>
  <si>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</si>
  <si>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</si>
  <si>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</si>
  <si>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</si>
  <si>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</si>
  <si>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</si>
  <si>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</si>
  <si>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</si>
  <si>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</si>
  <si>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</si>
  <si>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</si>
  <si>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</si>
  <si>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</si>
  <si>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</si>
  <si>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</si>
  <si>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</si>
  <si>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</si>
  <si>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</si>
  <si>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</si>
  <si>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</si>
  <si>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</si>
  <si>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</si>
  <si>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</si>
  <si>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</si>
  <si>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</si>
  <si>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</si>
  <si>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</si>
  <si>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</si>
  <si>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</si>
  <si>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</si>
  <si>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</si>
  <si>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</si>
  <si>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</si>
  <si>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</si>
  <si>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</si>
  <si>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</si>
  <si>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</si>
  <si>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</si>
  <si>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</si>
  <si>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</si>
  <si>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</si>
  <si>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</si>
  <si>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</si>
  <si>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</si>
  <si>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</si>
  <si>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</si>
  <si>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</si>
  <si>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</si>
  <si>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</si>
  <si>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</si>
  <si>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</si>
  <si>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</si>
  <si>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</si>
  <si>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</si>
  <si>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</si>
  <si>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</si>
  <si>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</si>
  <si>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</si>
  <si>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</si>
  <si>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</si>
  <si>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</si>
  <si>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</si>
  <si>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</si>
  <si>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</si>
  <si>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</si>
  <si>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</si>
  <si>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</si>
  <si>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</si>
  <si>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</si>
  <si>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</si>
  <si>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</si>
  <si>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</si>
  <si>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</si>
  <si>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</si>
  <si>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</si>
  <si>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</si>
  <si>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</si>
  <si>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</si>
  <si>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</si>
  <si>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</si>
  <si>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</si>
  <si>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</si>
  <si>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</si>
  <si>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</si>
  <si>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</si>
  <si>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</si>
  <si>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</si>
  <si>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</si>
  <si>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</si>
  <si>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</si>
  <si>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</si>
  <si>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</si>
  <si>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</si>
  <si>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</si>
  <si>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</si>
  <si>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</si>
  <si>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</si>
  <si>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</si>
  <si>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</si>
  <si>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</si>
  <si>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</si>
  <si>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</si>
  <si>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</si>
  <si>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</si>
  <si>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</si>
  <si>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</si>
  <si>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</si>
  <si>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</si>
  <si>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</si>
  <si>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</si>
  <si>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</si>
  <si>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</si>
  <si>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</si>
  <si>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</si>
  <si>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</si>
  <si>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</si>
  <si>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</si>
  <si>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</si>
  <si>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</si>
  <si>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</si>
  <si>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</si>
  <si>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</si>
  <si>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</si>
  <si>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</si>
  <si>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</si>
  <si>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</si>
  <si>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</si>
  <si>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</si>
  <si>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</si>
  <si>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</si>
  <si>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</si>
  <si>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</si>
  <si>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</si>
  <si>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</si>
  <si>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</si>
  <si>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</si>
  <si>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</si>
  <si>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</si>
  <si>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</si>
  <si>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</si>
  <si>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</si>
  <si>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</si>
  <si>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</si>
  <si>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</si>
  <si>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</si>
  <si>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</si>
  <si>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</si>
  <si>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</si>
  <si>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</si>
  <si>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</si>
  <si>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</si>
  <si>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</si>
  <si>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</si>
  <si>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</si>
  <si>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</si>
  <si>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</si>
  <si>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</si>
  <si>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</si>
  <si>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</si>
  <si>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</si>
  <si>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</si>
  <si>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</si>
  <si>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</si>
  <si>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</si>
  <si>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</si>
  <si>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</si>
  <si>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</si>
  <si>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</si>
  <si>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</si>
  <si>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</si>
  <si>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</si>
  <si>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</si>
  <si>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</si>
  <si>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</si>
  <si>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</si>
  <si>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</si>
  <si>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</si>
  <si>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</si>
  <si>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</si>
  <si>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</si>
  <si>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</si>
  <si>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</si>
  <si>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</si>
  <si>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</si>
  <si>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</si>
  <si>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</si>
  <si>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</si>
  <si>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</si>
  <si>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</si>
  <si>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</si>
  <si>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</si>
  <si>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</si>
  <si>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</si>
  <si>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</si>
  <si>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</si>
  <si>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</si>
  <si>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</si>
  <si>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</si>
  <si>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</si>
  <si>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</si>
  <si>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</si>
  <si>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</si>
  <si>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</si>
  <si>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</si>
  <si>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</si>
  <si>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</si>
  <si>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</si>
  <si>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</si>
  <si>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</si>
  <si>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</si>
  <si>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</si>
  <si>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</si>
  <si>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</si>
  <si>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</si>
  <si>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</si>
  <si>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</si>
  <si>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</si>
  <si>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</si>
  <si>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</si>
  <si>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</si>
  <si>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</si>
  <si>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</si>
  <si>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</si>
  <si>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</si>
  <si>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</si>
  <si>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</si>
  <si>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</si>
  <si>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</si>
  <si>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</si>
  <si>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</si>
  <si>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</si>
  <si>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</si>
  <si>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</si>
  <si>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</si>
  <si>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</si>
  <si>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</si>
  <si>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</si>
  <si>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</si>
  <si>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</si>
  <si>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</si>
  <si>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</si>
  <si>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</si>
  <si>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</si>
  <si>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</si>
  <si>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</si>
  <si>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</si>
  <si>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</si>
  <si>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</si>
  <si>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</si>
  <si>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</si>
  <si>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</si>
  <si>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</si>
  <si>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</si>
  <si>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</si>
  <si>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</si>
  <si>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</si>
  <si>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</si>
  <si>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</si>
  <si>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</si>
  <si>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</si>
  <si>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</si>
  <si>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</si>
  <si>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</si>
  <si>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</si>
  <si>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</si>
  <si>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</si>
  <si>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</si>
  <si>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</si>
  <si>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</si>
  <si>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</si>
  <si>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</si>
  <si>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</si>
  <si>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</si>
  <si>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</si>
  <si>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</si>
  <si>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</si>
  <si>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</si>
  <si>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</si>
  <si>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</si>
  <si>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</si>
  <si>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</si>
  <si>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</si>
  <si>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</si>
  <si>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</si>
  <si>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</si>
  <si>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</si>
  <si>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</si>
  <si>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</si>
  <si>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</si>
  <si>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</si>
  <si>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</si>
  <si>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</si>
  <si>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</si>
  <si>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</si>
  <si>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</si>
  <si>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</si>
  <si>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</si>
  <si>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</si>
  <si>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</si>
  <si>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</si>
  <si>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</si>
  <si>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</si>
  <si>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</si>
  <si>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</si>
  <si>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</si>
  <si>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</si>
  <si>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</si>
  <si>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</si>
  <si>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</si>
  <si>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</si>
  <si>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</si>
  <si>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</si>
  <si>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</si>
  <si>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</si>
  <si>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</si>
  <si>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</si>
  <si>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</si>
  <si>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</si>
  <si>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</si>
  <si>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</si>
  <si>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</si>
  <si>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</si>
  <si>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</si>
  <si>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</si>
  <si>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</si>
  <si>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</si>
  <si>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</si>
  <si>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</si>
  <si>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</si>
  <si>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</si>
  <si>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</si>
  <si>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</si>
  <si>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</si>
  <si>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</si>
  <si>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</si>
  <si>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</si>
  <si>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</si>
  <si>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</si>
  <si>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</si>
  <si>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</si>
  <si>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</si>
  <si>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</si>
  <si>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</si>
  <si>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</si>
  <si>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</si>
  <si>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</si>
  <si>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</si>
  <si>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</si>
  <si>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</si>
  <si>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</si>
  <si>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</si>
  <si>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</si>
  <si>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</si>
  <si>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</si>
  <si>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</si>
  <si>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</si>
  <si>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</si>
  <si>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</si>
  <si>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</si>
  <si>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</si>
  <si>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</si>
  <si>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</si>
  <si>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</si>
  <si>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</si>
  <si>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</si>
  <si>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</si>
  <si>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</si>
  <si>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</si>
  <si>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</si>
  <si>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</si>
  <si>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</si>
  <si>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</si>
  <si>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</si>
  <si>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</si>
  <si>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</si>
  <si>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</si>
  <si>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</si>
  <si>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</si>
  <si>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</si>
  <si>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</si>
  <si>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</si>
  <si>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</si>
  <si>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</si>
  <si>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</si>
  <si>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</si>
  <si>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</si>
  <si>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</si>
  <si>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</si>
  <si>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</si>
  <si>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</si>
  <si>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</si>
  <si>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</si>
  <si>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</si>
  <si>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</si>
  <si>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</si>
  <si>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</si>
  <si>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</si>
  <si>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</si>
  <si>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</si>
  <si>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</si>
  <si>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</si>
  <si>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</si>
  <si>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</si>
  <si>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</si>
  <si>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</si>
  <si>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</si>
  <si>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</si>
  <si>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</si>
  <si>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</si>
  <si>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</si>
  <si>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</si>
  <si>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</si>
  <si>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</si>
  <si>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</si>
  <si>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</si>
  <si>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</si>
  <si>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</si>
  <si>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</si>
  <si>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</si>
  <si>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</si>
  <si>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</si>
  <si>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</si>
  <si>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</si>
  <si>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</si>
  <si>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</si>
  <si>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</si>
  <si>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</si>
  <si>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</si>
  <si>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</si>
  <si>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</si>
  <si>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</si>
  <si>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</si>
  <si>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</si>
  <si>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</si>
  <si>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</si>
  <si>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</si>
  <si>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</si>
  <si>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</si>
  <si>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</si>
  <si>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</si>
  <si>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</si>
  <si>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</si>
  <si>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</si>
  <si>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</si>
  <si>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</si>
  <si>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</si>
  <si>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</si>
  <si>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</si>
  <si>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</si>
  <si>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</si>
  <si>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</si>
  <si>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</si>
  <si>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</si>
  <si>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</si>
  <si>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</si>
  <si>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</si>
  <si>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</si>
  <si>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</si>
  <si>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</si>
  <si>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</si>
  <si>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</si>
  <si>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</si>
  <si>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</si>
  <si>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</si>
  <si>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</si>
  <si>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</si>
  <si>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</si>
  <si>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</si>
  <si>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</si>
  <si>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</si>
  <si>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</si>
  <si>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</si>
  <si>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</si>
  <si>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</si>
  <si>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</si>
  <si>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</si>
  <si>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</si>
  <si>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</si>
  <si>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</si>
  <si>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</si>
  <si>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</si>
  <si>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</si>
  <si>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</si>
  <si>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</si>
  <si>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</si>
  <si>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</si>
  <si>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</si>
  <si>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</si>
  <si>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</si>
  <si>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</si>
  <si>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</si>
  <si>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</si>
  <si>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</si>
  <si>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</si>
  <si>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</si>
  <si>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</si>
  <si>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</si>
  <si>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</si>
  <si>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</si>
  <si>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</si>
  <si>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</si>
  <si>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</si>
  <si>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</si>
  <si>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</si>
  <si>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</si>
  <si>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</si>
  <si>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</si>
  <si>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</si>
  <si>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</si>
  <si>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</si>
  <si>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</si>
  <si>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</si>
  <si>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</si>
  <si>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</si>
  <si>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</si>
  <si>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</si>
  <si>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</si>
  <si>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</si>
  <si>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</si>
  <si>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</si>
  <si>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</si>
  <si>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</si>
  <si>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</si>
  <si>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</si>
  <si>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</si>
  <si>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</si>
  <si>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</si>
  <si>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</si>
  <si>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</si>
  <si>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</si>
  <si>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</si>
  <si>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</si>
  <si>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</si>
  <si>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</si>
  <si>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</si>
  <si>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</si>
  <si>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</si>
  <si>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</si>
  <si>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</si>
  <si>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</si>
  <si>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</si>
  <si>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</si>
  <si>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</si>
  <si>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</si>
  <si>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</si>
  <si>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</si>
  <si>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</si>
  <si>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</si>
  <si>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</si>
  <si>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</si>
  <si>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</si>
  <si>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</si>
  <si>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</si>
  <si>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</si>
  <si>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</si>
  <si>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</si>
  <si>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</si>
  <si>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</si>
  <si>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</si>
  <si>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</si>
  <si>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</si>
  <si>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</si>
  <si>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</si>
  <si>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</si>
  <si>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</si>
  <si>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</si>
  <si>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</si>
  <si>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</si>
  <si>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</si>
  <si>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</si>
  <si>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</si>
  <si>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</si>
  <si>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</si>
  <si>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</si>
  <si>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</si>
  <si>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</si>
  <si>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</si>
  <si>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</si>
  <si>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</si>
  <si>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</si>
  <si>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</si>
  <si>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</si>
  <si>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</si>
  <si>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</si>
  <si>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</si>
  <si>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</si>
  <si>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</si>
  <si>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</si>
  <si>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</si>
  <si>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</si>
  <si>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</si>
  <si>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</si>
  <si>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</si>
  <si>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</si>
  <si>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</si>
  <si>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</si>
  <si>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</si>
  <si>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</si>
  <si>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</si>
  <si>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</si>
  <si>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</si>
  <si>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</si>
  <si>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</si>
  <si>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</si>
  <si>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</si>
  <si>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</si>
  <si>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</si>
  <si>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</si>
  <si>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</si>
  <si>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</si>
  <si>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</si>
  <si>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</si>
  <si>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</si>
  <si>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</si>
  <si>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</si>
  <si>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</si>
  <si>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</si>
  <si>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</si>
  <si>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</si>
  <si>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</si>
  <si>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</si>
  <si>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</si>
  <si>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</si>
  <si>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</si>
  <si>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</si>
  <si>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</si>
  <si>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</si>
  <si>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</si>
  <si>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</si>
  <si>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</si>
  <si>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</si>
  <si>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</si>
  <si>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</si>
  <si>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</si>
  <si>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</si>
  <si>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</si>
  <si>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</si>
  <si>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</si>
  <si>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</si>
  <si>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</si>
  <si>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</si>
  <si>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</si>
  <si>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</si>
  <si>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</si>
  <si>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</si>
  <si>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</si>
  <si>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</si>
  <si>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</si>
  <si>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</si>
  <si>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</si>
  <si>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</si>
  <si>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</si>
  <si>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</si>
  <si>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</si>
  <si>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</si>
  <si>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</si>
  <si>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</si>
  <si>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</si>
  <si>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</si>
  <si>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</si>
  <si>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</si>
  <si>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</si>
  <si>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</si>
  <si>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</si>
  <si>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</si>
  <si>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</si>
  <si>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</si>
  <si>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</si>
  <si>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</si>
  <si>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</si>
  <si>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</si>
  <si>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</si>
  <si>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</si>
  <si>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</si>
  <si>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</si>
  <si>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</si>
  <si>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</si>
  <si>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</si>
  <si>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</si>
  <si>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</si>
  <si>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</si>
  <si>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</si>
  <si>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</si>
  <si>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</si>
  <si>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</si>
  <si>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</si>
  <si>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</si>
  <si>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</si>
  <si>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</si>
  <si>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</si>
  <si>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</si>
  <si>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</si>
  <si>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</si>
  <si>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</si>
  <si>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</si>
  <si>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</si>
  <si>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</si>
  <si>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</si>
  <si>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</si>
  <si>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</si>
  <si>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</si>
  <si>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</si>
  <si>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</si>
  <si>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</si>
  <si>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</si>
  <si>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</si>
  <si>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</si>
  <si>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</si>
  <si>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</si>
  <si>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</si>
  <si>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</si>
  <si>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</si>
  <si>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</si>
  <si>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</si>
  <si>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</si>
  <si>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</si>
  <si>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</si>
  <si>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</si>
  <si>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</si>
  <si>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</si>
  <si>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</si>
  <si>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</si>
  <si>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</si>
  <si>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</si>
  <si>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</si>
  <si>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</si>
  <si>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</si>
  <si>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</si>
  <si>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</si>
  <si>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</si>
  <si>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</si>
  <si>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</si>
  <si>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</si>
  <si>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</si>
  <si>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</si>
  <si>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</si>
  <si>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</si>
  <si>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</si>
  <si>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</si>
  <si>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</si>
  <si>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</si>
  <si>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</si>
  <si>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</si>
  <si>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</si>
  <si>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</si>
  <si>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</si>
  <si>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</si>
  <si>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</si>
  <si>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</si>
  <si>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</si>
  <si>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</si>
  <si>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</si>
  <si>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</si>
  <si>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</si>
  <si>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</si>
  <si>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</si>
  <si>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</si>
  <si>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</si>
  <si>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</si>
  <si>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</si>
  <si>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</si>
  <si>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</si>
  <si>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</si>
  <si>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</si>
  <si>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</si>
  <si>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</si>
  <si>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</si>
  <si>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</si>
  <si>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</si>
  <si>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</si>
  <si>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</si>
  <si>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</si>
  <si>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</si>
  <si>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</si>
  <si>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</si>
  <si>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</si>
  <si>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</si>
  <si>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</si>
  <si>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</si>
  <si>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</si>
  <si>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</si>
  <si>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</si>
  <si>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</si>
  <si>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</si>
  <si>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</si>
  <si>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</si>
  <si>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</si>
  <si>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</si>
  <si>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</si>
  <si>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</si>
  <si>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</si>
  <si>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</si>
  <si>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</si>
  <si>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</si>
  <si>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</si>
  <si>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</si>
  <si>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</si>
  <si>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</si>
  <si>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</si>
  <si>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</si>
  <si>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</si>
  <si>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</si>
  <si>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</si>
  <si>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</si>
  <si>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</si>
  <si>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</si>
  <si>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</si>
  <si>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</si>
  <si>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</si>
  <si>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</si>
  <si>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</si>
  <si>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</si>
  <si>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</si>
  <si>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</si>
  <si>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</si>
  <si>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</si>
  <si>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</si>
  <si>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</si>
  <si>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</si>
  <si>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</si>
  <si>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</si>
  <si>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</si>
  <si>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</si>
  <si>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</si>
  <si>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</si>
  <si>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</si>
  <si>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</si>
  <si>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</si>
  <si>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</si>
  <si>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</si>
  <si>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</si>
  <si>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</si>
  <si>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</si>
  <si>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</si>
  <si>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</si>
  <si>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</si>
  <si>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</si>
  <si>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</si>
  <si>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</si>
  <si>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</si>
  <si>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</si>
  <si>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</si>
  <si>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</si>
  <si>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</si>
  <si>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</si>
  <si>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</si>
  <si>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</si>
  <si>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</si>
  <si>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</si>
  <si>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</si>
  <si>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</si>
  <si>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</si>
  <si>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</si>
  <si>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</si>
  <si>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</si>
  <si>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</si>
  <si>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</si>
  <si>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</si>
  <si>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</si>
  <si>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</si>
  <si>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</si>
  <si>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</si>
  <si>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</si>
  <si>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</si>
  <si>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</si>
  <si>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</si>
  <si>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</si>
  <si>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</si>
  <si>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</si>
  <si>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</si>
  <si>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</si>
  <si>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</si>
  <si>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</si>
  <si>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</si>
  <si>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</si>
  <si>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</si>
  <si>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</si>
  <si>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</si>
  <si>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</si>
  <si>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</si>
  <si>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</si>
  <si>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</si>
  <si>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</si>
  <si>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</si>
  <si>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</si>
  <si>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</si>
  <si>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</si>
  <si>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</si>
  <si>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</si>
  <si>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</si>
  <si>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</si>
  <si>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</si>
  <si>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</si>
  <si>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</si>
  <si>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</si>
  <si>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</si>
  <si>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</si>
  <si>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</si>
  <si>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</si>
  <si>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</si>
  <si>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</si>
  <si>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</si>
  <si>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</si>
  <si>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</si>
  <si>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</si>
  <si>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</si>
  <si>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</si>
  <si>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</si>
  <si>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</si>
  <si>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</si>
  <si>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</si>
  <si>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</si>
  <si>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</si>
  <si>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</si>
  <si>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</si>
  <si>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</si>
  <si>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</si>
  <si>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</si>
  <si>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</si>
  <si>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</si>
  <si>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</si>
  <si>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</si>
  <si>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</si>
  <si>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</si>
  <si>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</si>
  <si>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</si>
  <si>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</si>
  <si>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</si>
  <si>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</si>
  <si>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</si>
  <si>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</si>
  <si>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</si>
  <si>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</si>
  <si>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</si>
  <si>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</si>
  <si>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</si>
  <si>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</si>
  <si>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</si>
  <si>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</si>
  <si>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</si>
  <si>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</si>
  <si>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</si>
  <si>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</si>
  <si>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</si>
  <si>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</si>
  <si>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</si>
  <si>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</si>
  <si>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</si>
  <si>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</si>
  <si>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</si>
  <si>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</si>
  <si>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</si>
  <si>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</si>
  <si>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</si>
  <si>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</si>
  <si>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</si>
  <si>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</si>
  <si>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</si>
  <si>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</si>
  <si>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</si>
  <si>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</si>
  <si>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</si>
  <si>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</si>
  <si>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</si>
  <si>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</si>
  <si>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</si>
  <si>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</si>
  <si>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</si>
  <si>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</si>
  <si>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</si>
  <si>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</si>
  <si>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</si>
  <si>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</si>
  <si>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</si>
  <si>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</si>
  <si>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</si>
  <si>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</si>
  <si>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</si>
  <si>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</si>
  <si>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</si>
  <si>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</si>
  <si>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</si>
  <si>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</si>
  <si>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</si>
  <si>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</si>
  <si>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</si>
  <si>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</si>
  <si>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</si>
  <si>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</si>
  <si>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</si>
  <si>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</si>
  <si>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</si>
  <si>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</si>
  <si>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</si>
  <si>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</si>
  <si>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</si>
  <si>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</si>
  <si>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</si>
  <si>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</si>
  <si>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</si>
  <si>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</si>
  <si>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</si>
  <si>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</si>
  <si>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</si>
  <si>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</si>
  <si>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</si>
  <si>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</si>
  <si>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</si>
  <si>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</si>
  <si>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</si>
  <si>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</si>
  <si>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</si>
  <si>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</si>
  <si>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</si>
  <si>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</si>
  <si>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</si>
  <si>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</si>
  <si>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</si>
  <si>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</si>
  <si>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</si>
  <si>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</si>
  <si>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</si>
  <si>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</si>
  <si>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</si>
  <si>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</si>
  <si>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</si>
  <si>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</si>
  <si>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</si>
  <si>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</si>
  <si>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</si>
  <si>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</si>
  <si>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</si>
  <si>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</si>
  <si>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</si>
  <si>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</si>
  <si>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</si>
  <si>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</si>
  <si>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</si>
  <si>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</si>
  <si>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</si>
  <si>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</si>
  <si>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</si>
  <si>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</si>
  <si>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</si>
  <si>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</si>
  <si>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</si>
  <si>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</si>
  <si>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</si>
  <si>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</si>
  <si>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</si>
  <si>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</si>
  <si>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</si>
  <si>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</si>
  <si>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</si>
  <si>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</si>
  <si>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</si>
  <si>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</si>
  <si>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</si>
  <si>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</si>
  <si>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</si>
  <si>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</si>
  <si>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</si>
  <si>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</si>
  <si>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</si>
  <si>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</si>
  <si>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</si>
  <si>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</si>
  <si>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</si>
  <si>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</si>
  <si>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</si>
  <si>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</si>
  <si>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</si>
  <si>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</si>
  <si>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</si>
  <si>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</si>
  <si>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</si>
  <si>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</si>
  <si>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</si>
  <si>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</si>
  <si>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</si>
  <si>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</si>
  <si>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</si>
  <si>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</si>
  <si>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</si>
  <si>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</si>
  <si>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</si>
  <si>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</si>
  <si>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</si>
  <si>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</si>
  <si>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</si>
  <si>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</si>
  <si>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</si>
  <si>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</si>
  <si>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</si>
  <si>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</si>
  <si>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</si>
  <si>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</si>
  <si>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</si>
  <si>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</si>
  <si>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</si>
  <si>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</si>
  <si>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</si>
  <si>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</si>
  <si>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</si>
  <si>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</si>
  <si>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</si>
  <si>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</si>
  <si>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</si>
  <si>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</si>
  <si>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</si>
  <si>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</si>
  <si>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</si>
  <si>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</si>
  <si>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</si>
  <si>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</si>
  <si>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</si>
  <si>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</si>
  <si>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</si>
  <si>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</si>
  <si>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</si>
  <si>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</si>
  <si>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</si>
  <si>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</si>
  <si>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</si>
  <si>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</si>
  <si>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</si>
  <si>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</si>
  <si>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</si>
  <si>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</si>
  <si>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</si>
  <si>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</si>
  <si>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</si>
  <si>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</si>
  <si>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</si>
  <si>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</si>
  <si>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</si>
  <si>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</si>
  <si>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</si>
  <si>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</si>
  <si>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</si>
  <si>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</si>
  <si>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</si>
  <si>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</si>
  <si>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</si>
  <si>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</si>
  <si>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</si>
  <si>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</si>
  <si>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</si>
  <si>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</si>
  <si>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</si>
  <si>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</si>
  <si>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</si>
  <si>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</si>
  <si>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</si>
  <si>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</si>
  <si>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</si>
  <si>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</si>
  <si>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</si>
  <si>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</si>
  <si>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</si>
  <si>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</si>
  <si>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</si>
  <si>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</si>
  <si>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</si>
  <si>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</si>
  <si>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</si>
  <si>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</si>
  <si>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</si>
  <si>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</si>
  <si>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</si>
  <si>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</si>
  <si>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</si>
  <si>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</si>
  <si>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</si>
  <si>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</si>
  <si>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</si>
  <si>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</si>
  <si>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</si>
  <si>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</si>
  <si>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</si>
  <si>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</si>
  <si>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</si>
  <si>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</si>
  <si>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</si>
  <si>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</si>
  <si>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</si>
  <si>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</si>
  <si>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</si>
  <si>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</si>
  <si>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</si>
  <si>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</si>
  <si>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</si>
  <si>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</si>
  <si>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</si>
  <si>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</si>
  <si>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</si>
  <si>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</si>
  <si>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</si>
  <si>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</si>
  <si>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</si>
  <si>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</si>
  <si>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</si>
  <si>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</si>
  <si>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</si>
  <si>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</si>
  <si>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</si>
  <si>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</si>
  <si>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</si>
  <si>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</si>
  <si>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</si>
  <si>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</si>
  <si>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</si>
  <si>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</si>
  <si>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</si>
  <si>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</si>
  <si>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</si>
  <si>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</si>
  <si>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</si>
  <si>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</si>
  <si>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</si>
  <si>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</si>
  <si>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</si>
  <si>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</si>
  <si>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</si>
  <si>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</si>
  <si>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</si>
  <si>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</si>
  <si>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</si>
  <si>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</si>
  <si>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</si>
  <si>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</si>
  <si>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</si>
  <si>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</si>
  <si>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</si>
  <si>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</si>
  <si>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</si>
  <si>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</si>
  <si>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</si>
  <si>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</si>
  <si>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</si>
  <si>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</si>
  <si>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</si>
  <si>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</si>
  <si>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</si>
  <si>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</si>
  <si>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</si>
  <si>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</si>
  <si>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</si>
  <si>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</si>
  <si>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</si>
  <si>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</si>
  <si>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</si>
  <si>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</si>
  <si>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</si>
  <si>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</si>
  <si>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</si>
  <si>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</si>
  <si>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</si>
  <si>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</si>
  <si>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</si>
  <si>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</si>
  <si>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</si>
  <si>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</si>
  <si>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</si>
  <si>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</si>
  <si>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</si>
  <si>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</si>
  <si>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</si>
  <si>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</si>
  <si>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</si>
  <si>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</si>
  <si>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</si>
  <si>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</si>
  <si>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</si>
  <si>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</si>
  <si>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</si>
  <si>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</si>
  <si>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</si>
  <si>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</si>
  <si>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</si>
  <si>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</si>
  <si>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</si>
  <si>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</si>
  <si>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</si>
  <si>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</si>
  <si>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</si>
  <si>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</si>
  <si>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</si>
  <si>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</si>
  <si>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</si>
  <si>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</si>
  <si>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</si>
  <si>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</si>
  <si>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</si>
  <si>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</si>
  <si>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</si>
  <si>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</si>
  <si>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</si>
  <si>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</si>
  <si>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</si>
  <si>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</si>
  <si>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</si>
  <si>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</si>
  <si>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</si>
  <si>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</si>
  <si>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</si>
  <si>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</si>
  <si>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</si>
  <si>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</si>
  <si>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</si>
  <si>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</si>
  <si>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</si>
  <si>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</si>
  <si>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</si>
  <si>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</si>
  <si>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</si>
  <si>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</si>
  <si>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</si>
  <si>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</si>
  <si>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</si>
  <si>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</si>
  <si>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</si>
  <si>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</si>
  <si>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</si>
  <si>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</si>
  <si>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</si>
  <si>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</si>
  <si>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</si>
  <si>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</si>
  <si>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</si>
  <si>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</si>
  <si>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</si>
  <si>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</si>
  <si>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</si>
  <si>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</si>
  <si>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</si>
  <si>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</si>
  <si>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</si>
  <si>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</si>
  <si>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</si>
  <si>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</si>
  <si>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</si>
  <si>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</si>
  <si>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</si>
  <si>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</si>
  <si>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</si>
  <si>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</si>
  <si>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</si>
  <si>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</si>
  <si>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</si>
  <si>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</si>
  <si>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</si>
  <si>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</si>
  <si>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</si>
  <si>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</si>
  <si>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</si>
  <si>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</si>
  <si>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</si>
  <si>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</si>
  <si>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</si>
  <si>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</si>
  <si>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</si>
  <si>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</si>
  <si>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</si>
  <si>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</si>
  <si>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</si>
  <si>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</si>
  <si>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</si>
  <si>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</si>
  <si>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</si>
  <si>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</si>
  <si>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</si>
  <si>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</si>
  <si>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</si>
  <si>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</si>
  <si>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</si>
  <si>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</si>
  <si>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</si>
  <si>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</si>
  <si>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</si>
  <si>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</si>
  <si>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</si>
  <si>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</si>
  <si>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</si>
  <si>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</si>
  <si>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</si>
  <si>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</si>
  <si>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</si>
  <si>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</si>
  <si>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</si>
  <si>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</si>
  <si>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</si>
  <si>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</si>
  <si>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</si>
  <si>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</si>
  <si>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</si>
  <si>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</si>
  <si>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</si>
  <si>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</si>
  <si>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</si>
  <si>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</si>
  <si>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</si>
  <si>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</si>
  <si>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</si>
  <si>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</si>
  <si>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</si>
  <si>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</si>
  <si>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</si>
  <si>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</si>
  <si>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</si>
  <si>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</si>
  <si>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</si>
  <si>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</si>
  <si>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</si>
  <si>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</si>
  <si>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</si>
  <si>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</si>
  <si>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</si>
  <si>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</si>
  <si>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</si>
  <si>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</si>
  <si>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</si>
  <si>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</si>
  <si>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</si>
  <si>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</si>
  <si>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</si>
  <si>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</si>
  <si>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</si>
  <si>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</si>
  <si>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</si>
  <si>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</si>
  <si>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</si>
  <si>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</si>
  <si>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</si>
  <si>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</si>
  <si>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</si>
  <si>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</si>
  <si>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</si>
  <si>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</si>
  <si>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</si>
  <si>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</si>
  <si>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</si>
  <si>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</si>
  <si>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</si>
  <si>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</si>
  <si>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</si>
  <si>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</si>
  <si>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</si>
  <si>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</si>
  <si>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</si>
  <si>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</si>
  <si>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</si>
  <si>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</si>
  <si>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</si>
  <si>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</si>
  <si>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</si>
  <si>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</si>
  <si>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</si>
  <si>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</si>
  <si>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</si>
  <si>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</si>
  <si>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</si>
  <si>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</si>
  <si>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</si>
  <si>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</si>
  <si>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</si>
  <si>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</si>
  <si>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</si>
  <si>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</si>
  <si>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</si>
  <si>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</si>
  <si>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</si>
  <si>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</si>
  <si>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</si>
  <si>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</si>
  <si>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</si>
  <si>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</si>
  <si>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</si>
  <si>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</si>
  <si>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</si>
  <si>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</si>
  <si>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</si>
  <si>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</si>
  <si>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</si>
  <si>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</si>
  <si>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</si>
  <si>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</si>
  <si>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</si>
  <si>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</si>
  <si>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</si>
  <si>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</si>
  <si>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</si>
  <si>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</si>
  <si>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</si>
  <si>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</si>
  <si>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</si>
  <si>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</si>
  <si>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</si>
  <si>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</si>
  <si>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</si>
  <si>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</si>
  <si>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</si>
  <si>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</si>
  <si>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</si>
  <si>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</si>
  <si>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</si>
  <si>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</si>
  <si>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</si>
  <si>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</si>
  <si>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</si>
  <si>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</si>
  <si>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</si>
  <si>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</si>
  <si>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</si>
  <si>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</si>
  <si>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</si>
  <si>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</si>
  <si>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</si>
  <si>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</si>
  <si>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</si>
  <si>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</si>
  <si>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</si>
  <si>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</si>
  <si>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</si>
  <si>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</si>
  <si>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</si>
  <si>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</si>
  <si>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</si>
  <si>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</si>
  <si>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</si>
  <si>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</si>
  <si>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</si>
  <si>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</si>
  <si>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</si>
  <si>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</si>
  <si>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</si>
  <si>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</si>
  <si>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</si>
  <si>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</si>
  <si>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</si>
  <si>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</si>
  <si>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</si>
  <si>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</si>
  <si>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</si>
  <si>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</si>
  <si>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</si>
  <si>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</si>
  <si>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</si>
  <si>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</si>
  <si>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</si>
  <si>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</si>
  <si>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</si>
  <si>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</si>
  <si>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</si>
  <si>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</si>
  <si>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</si>
  <si>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</si>
  <si>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</si>
  <si>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</si>
  <si>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</si>
  <si>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</si>
  <si>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</si>
  <si>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</si>
  <si>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</si>
  <si>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</si>
  <si>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</si>
  <si>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</si>
  <si>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</si>
  <si>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</si>
  <si>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</si>
  <si>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</si>
  <si>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</si>
  <si>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</si>
  <si>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</si>
  <si>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</si>
  <si>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</si>
  <si>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</si>
  <si>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</si>
  <si>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</si>
  <si>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</si>
  <si>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</si>
  <si>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</si>
  <si>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</si>
  <si>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</si>
  <si>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</si>
  <si>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</si>
  <si>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</si>
  <si>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</si>
  <si>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</si>
  <si>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</si>
  <si>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</si>
  <si>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</si>
  <si>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</si>
  <si>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</si>
  <si>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</si>
  <si>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</si>
  <si>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</si>
  <si>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</si>
  <si>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</si>
  <si>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</si>
  <si>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</si>
  <si>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</si>
  <si>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</si>
  <si>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</si>
  <si>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</si>
  <si>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</si>
  <si>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</si>
  <si>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</si>
  <si>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</si>
  <si>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</si>
  <si>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</si>
  <si>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</si>
  <si>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</si>
  <si>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</si>
  <si>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</si>
  <si>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</si>
  <si>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</si>
  <si>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</si>
  <si>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</si>
  <si>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</si>
  <si>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</si>
  <si>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</si>
  <si>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</si>
  <si>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</si>
  <si>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</si>
  <si>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</si>
  <si>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</si>
  <si>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</si>
  <si>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</si>
  <si>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</si>
  <si>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</si>
  <si>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</si>
  <si>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</si>
  <si>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</si>
  <si>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</si>
  <si>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</si>
  <si>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</si>
  <si>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</si>
  <si>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</si>
  <si>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</si>
  <si>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</si>
  <si>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</si>
  <si>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</si>
  <si>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</si>
  <si>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</si>
  <si>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</si>
  <si>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</si>
  <si>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</si>
  <si>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</si>
  <si>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</si>
  <si>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</si>
  <si>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</si>
  <si>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</si>
  <si>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</si>
  <si>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</si>
  <si>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</si>
  <si>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</si>
  <si>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</si>
  <si>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</si>
  <si>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</si>
  <si>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</si>
  <si>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</si>
  <si>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</si>
  <si>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</si>
  <si>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</si>
  <si>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</si>
  <si>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</si>
  <si>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</si>
  <si>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</si>
  <si>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</si>
  <si>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</si>
  <si>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</si>
  <si>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</si>
  <si>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</si>
  <si>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</si>
  <si>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</si>
  <si>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</si>
  <si>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</si>
  <si>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</si>
  <si>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</si>
  <si>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</si>
  <si>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</si>
  <si>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</si>
  <si>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</si>
  <si>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</si>
  <si>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</si>
  <si>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</si>
  <si>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</si>
  <si>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</si>
  <si>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</si>
  <si>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</si>
  <si>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</si>
  <si>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</si>
  <si>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</si>
  <si>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</si>
  <si>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</si>
  <si>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</si>
  <si>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</si>
  <si>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</si>
  <si>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</si>
  <si>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</si>
  <si>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</si>
  <si>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</si>
  <si>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</si>
  <si>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</si>
  <si>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</si>
  <si>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</si>
  <si>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</si>
  <si>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</si>
  <si>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</si>
  <si>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</si>
  <si>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</si>
  <si>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</si>
  <si>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</si>
  <si>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</si>
  <si>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</si>
  <si>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</si>
  <si>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</si>
  <si>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</si>
  <si>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</si>
  <si>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</si>
  <si>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</si>
  <si>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</si>
  <si>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</si>
  <si>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</si>
  <si>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</si>
  <si>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</si>
  <si>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</si>
  <si>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</si>
  <si>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</si>
  <si>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</si>
  <si>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</si>
  <si>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</si>
  <si>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</si>
  <si>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</si>
  <si>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</si>
  <si>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</si>
  <si>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</si>
  <si>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</si>
  <si>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</si>
  <si>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</si>
  <si>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</si>
  <si>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</si>
  <si>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</si>
  <si>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</si>
  <si>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</si>
  <si>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</si>
  <si>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</si>
  <si>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</si>
  <si>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</si>
  <si>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</si>
  <si>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</si>
  <si>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</si>
  <si>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</si>
  <si>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</si>
  <si>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</si>
  <si>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</si>
  <si>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</si>
  <si>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</si>
  <si>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</si>
  <si>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</si>
  <si>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</si>
  <si>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</si>
  <si>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</si>
  <si>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</si>
  <si>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</si>
  <si>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</si>
  <si>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</si>
  <si>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</si>
  <si>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</si>
  <si>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</si>
  <si>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</si>
  <si>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</si>
  <si>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</si>
  <si>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</si>
  <si>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</si>
  <si>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</si>
  <si>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</si>
  <si>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</si>
  <si>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</si>
  <si>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</si>
  <si>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</si>
  <si>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</si>
  <si>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</si>
  <si>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</si>
  <si>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</si>
  <si>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</si>
  <si>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</si>
  <si>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</si>
  <si>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</si>
  <si>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</si>
  <si>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</si>
  <si>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</si>
  <si>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</si>
  <si>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</si>
  <si>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</si>
  <si>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</si>
  <si>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</si>
  <si>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</si>
  <si>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</si>
  <si>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</si>
  <si>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</si>
  <si>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</si>
  <si>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</si>
  <si>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</si>
  <si>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</si>
  <si>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</si>
  <si>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</si>
  <si>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</si>
  <si>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</si>
  <si>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</si>
  <si>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</si>
  <si>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</si>
  <si>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</si>
  <si>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</si>
  <si>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</si>
  <si>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</si>
  <si>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</si>
  <si>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</si>
  <si>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</si>
  <si>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</si>
  <si>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</si>
  <si>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</si>
  <si>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</si>
  <si>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</si>
  <si>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</si>
  <si>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</si>
  <si>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</si>
  <si>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</si>
  <si>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</si>
  <si>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</si>
  <si>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</si>
  <si>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</si>
  <si>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</si>
  <si>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</si>
  <si>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</si>
  <si>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</si>
  <si>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</si>
  <si>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</si>
  <si>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</si>
  <si>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</si>
  <si>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</si>
  <si>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</si>
  <si>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</si>
  <si>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</si>
  <si>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</si>
  <si>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</si>
  <si>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</si>
  <si>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</si>
  <si>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</si>
  <si>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</si>
  <si>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</si>
  <si>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</si>
  <si>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</si>
  <si>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</si>
  <si>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</si>
  <si>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</si>
  <si>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</si>
  <si>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</si>
  <si>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</si>
  <si>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</si>
  <si>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</si>
  <si>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</si>
  <si>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</si>
  <si>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</si>
  <si>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</si>
  <si>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</si>
  <si>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</si>
  <si>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</si>
  <si>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</si>
  <si>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</si>
  <si>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</si>
  <si>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</si>
  <si>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</si>
  <si>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</si>
  <si>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</si>
  <si>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</si>
  <si>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</si>
  <si>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</si>
  <si>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</si>
  <si>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</si>
  <si>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</si>
  <si>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</si>
  <si>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</si>
  <si>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</si>
  <si>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</si>
  <si>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</si>
  <si>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</si>
  <si>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</si>
  <si>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</si>
  <si>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</si>
  <si>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</si>
  <si>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</si>
  <si>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</si>
  <si>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</si>
  <si>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</si>
  <si>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</si>
  <si>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</si>
  <si>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</si>
  <si>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</si>
  <si>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</si>
  <si>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</si>
  <si>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</si>
  <si>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</si>
  <si>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</si>
  <si>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</si>
  <si>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</si>
  <si>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</si>
  <si>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</si>
  <si>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</si>
  <si>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</si>
  <si>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</si>
  <si>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</si>
  <si>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</si>
  <si>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</si>
  <si>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</si>
  <si>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</si>
  <si>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</si>
  <si>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</si>
  <si>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</si>
  <si>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</si>
  <si>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</si>
  <si>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</si>
  <si>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</si>
  <si>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</si>
  <si>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</si>
  <si>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</si>
  <si>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</si>
  <si>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</si>
  <si>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</si>
  <si>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</si>
  <si>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</si>
  <si>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</si>
  <si>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</si>
  <si>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</si>
  <si>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</si>
  <si>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</si>
  <si>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</si>
  <si>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</si>
  <si>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</si>
  <si>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</si>
  <si>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</si>
  <si>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</si>
  <si>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</si>
  <si>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</si>
  <si>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</si>
  <si>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</si>
  <si>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</si>
  <si>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</si>
  <si>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</si>
  <si>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</si>
  <si>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</si>
  <si>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</si>
  <si>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</si>
  <si>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</si>
  <si>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</si>
  <si>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</si>
  <si>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</si>
  <si>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</si>
  <si>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</si>
  <si>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</si>
  <si>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</si>
  <si>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</si>
  <si>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</si>
  <si>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</si>
  <si>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</si>
  <si>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</si>
  <si>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</si>
  <si>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</si>
  <si>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</si>
  <si>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</si>
  <si>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</si>
  <si>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</si>
  <si>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</si>
  <si>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</si>
  <si>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</si>
  <si>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</si>
  <si>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</si>
  <si>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</si>
  <si>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</si>
  <si>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</si>
  <si>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</si>
  <si>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</si>
  <si>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</si>
  <si>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</si>
  <si>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</si>
  <si>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</si>
  <si>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</si>
  <si>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</si>
  <si>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</si>
  <si>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</si>
  <si>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</si>
  <si>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</si>
  <si>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</si>
  <si>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</si>
  <si>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</si>
  <si>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</si>
  <si>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</si>
  <si>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</si>
  <si>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</si>
  <si>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</si>
  <si>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</si>
  <si>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</si>
  <si>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</si>
  <si>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</si>
  <si>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</si>
  <si>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</si>
  <si>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</si>
  <si>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</si>
  <si>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</si>
  <si>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</si>
  <si>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</si>
  <si>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</si>
  <si>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</si>
  <si>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</si>
  <si>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</si>
  <si>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</si>
  <si>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</si>
  <si>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</si>
  <si>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</si>
  <si>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</si>
  <si>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</si>
  <si>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</si>
  <si>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</si>
  <si>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</si>
  <si>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</si>
  <si>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</si>
  <si>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</si>
  <si>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</si>
  <si>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</si>
  <si>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</si>
  <si>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</si>
  <si>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</si>
  <si>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</si>
  <si>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</si>
  <si>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</si>
  <si>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</si>
  <si>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</si>
  <si>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</si>
  <si>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</si>
  <si>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</si>
  <si>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</si>
  <si>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</si>
  <si>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</si>
  <si>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</si>
  <si>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</si>
  <si>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</si>
  <si>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</si>
  <si>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</si>
  <si>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</si>
  <si>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</si>
  <si>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</si>
  <si>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</si>
  <si>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</si>
  <si>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</si>
  <si>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</si>
  <si>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</si>
  <si>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</si>
  <si>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</si>
  <si>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</si>
  <si>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</si>
  <si>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</si>
  <si>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</si>
  <si>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</si>
  <si>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</si>
  <si>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</si>
  <si>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</si>
  <si>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</si>
  <si>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</si>
  <si>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</si>
  <si>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</si>
  <si>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</si>
  <si>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</si>
  <si>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</si>
  <si>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</si>
  <si>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</si>
  <si>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</si>
  <si>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</si>
  <si>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</si>
  <si>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</si>
  <si>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</si>
  <si>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</si>
  <si>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</si>
  <si>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</si>
  <si>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</si>
  <si>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</si>
  <si>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</si>
  <si>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</si>
  <si>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</si>
  <si>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</si>
  <si>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</si>
  <si>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</si>
  <si>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</si>
  <si>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</si>
  <si>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</si>
  <si>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</si>
  <si>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</si>
  <si>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</si>
  <si>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</si>
  <si>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</si>
  <si>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</si>
  <si>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</si>
  <si>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</si>
  <si>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</si>
  <si>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</si>
  <si>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</si>
  <si>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</si>
  <si>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</si>
  <si>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</si>
  <si>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</si>
  <si>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</si>
  <si>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</si>
  <si>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</si>
  <si>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</si>
  <si>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</si>
  <si>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</si>
  <si>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</si>
  <si>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</si>
  <si>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</si>
  <si>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</si>
  <si>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</si>
  <si>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</si>
  <si>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</si>
  <si>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</si>
  <si>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</si>
  <si>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</si>
  <si>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</si>
  <si>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</si>
  <si>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</si>
  <si>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</si>
  <si>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</si>
  <si>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</si>
  <si>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</si>
  <si>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</si>
  <si>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</si>
  <si>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</si>
  <si>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</si>
  <si>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</si>
  <si>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</si>
  <si>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</si>
  <si>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</si>
  <si>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</si>
  <si>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</si>
  <si>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</si>
  <si>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</si>
  <si>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</si>
  <si>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</si>
  <si>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</si>
  <si>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</si>
  <si>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</si>
  <si>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</si>
  <si>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</si>
  <si>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</si>
  <si>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</si>
  <si>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</si>
  <si>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</si>
  <si>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</si>
  <si>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</si>
  <si>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</si>
  <si>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</si>
  <si>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</si>
  <si>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</si>
  <si>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</si>
  <si>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</si>
  <si>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</si>
  <si>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</si>
  <si>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</si>
  <si>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</si>
  <si>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</si>
  <si>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</si>
  <si>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</si>
  <si>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</si>
  <si>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</si>
  <si>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</si>
  <si>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</si>
  <si>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</si>
  <si>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</si>
  <si>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</si>
  <si>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</si>
  <si>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</si>
  <si>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</si>
  <si>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</si>
  <si>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</si>
  <si>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</si>
  <si>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</si>
  <si>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</si>
  <si>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</si>
  <si>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</si>
  <si>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</si>
  <si>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</si>
  <si>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</si>
  <si>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</si>
  <si>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</si>
  <si>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</si>
  <si>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</si>
  <si>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</si>
  <si>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</si>
  <si>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</si>
  <si>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</si>
  <si>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</si>
  <si>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</si>
  <si>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</si>
  <si>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</si>
  <si>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</si>
  <si>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</si>
  <si>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</si>
  <si>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</si>
  <si>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</si>
  <si>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</si>
  <si>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</si>
  <si>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</si>
  <si>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</si>
  <si>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</si>
  <si>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</si>
  <si>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</si>
  <si>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</si>
  <si>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</si>
  <si>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</si>
  <si>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</si>
  <si>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</si>
  <si>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</si>
  <si>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</si>
  <si>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</si>
  <si>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</si>
  <si>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</si>
  <si>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</si>
  <si>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</si>
  <si>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</si>
  <si>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</si>
  <si>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</si>
  <si>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</si>
  <si>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</si>
  <si>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</si>
  <si>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</si>
  <si>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</si>
  <si>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</si>
  <si>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</si>
  <si>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</si>
  <si>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</si>
  <si>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</si>
  <si>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</si>
  <si>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</si>
  <si>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</si>
  <si>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</si>
  <si>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</si>
  <si>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</si>
  <si>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</si>
  <si>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</si>
  <si>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</si>
  <si>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</si>
  <si>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</si>
  <si>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</si>
  <si>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</si>
  <si>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</si>
  <si>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</si>
  <si>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</si>
  <si>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</si>
  <si>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</si>
  <si>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</si>
  <si>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</si>
  <si>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</si>
  <si>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</si>
  <si>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</si>
  <si>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</si>
  <si>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</si>
  <si>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</si>
  <si>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</si>
  <si>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</si>
  <si>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</si>
  <si>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</si>
  <si>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</si>
  <si>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</si>
  <si>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</si>
  <si>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</si>
  <si>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</si>
  <si>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</si>
  <si>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</si>
  <si>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</si>
  <si>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</si>
  <si>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</si>
  <si>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</si>
  <si>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</si>
  <si>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</si>
  <si>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</si>
  <si>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</si>
  <si>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</si>
  <si>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</si>
  <si>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</si>
  <si>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</si>
  <si>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</si>
  <si>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</si>
  <si>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</si>
  <si>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</si>
  <si>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</si>
  <si>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</si>
  <si>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</si>
  <si>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</si>
  <si>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</si>
  <si>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</si>
  <si>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</si>
  <si>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</si>
  <si>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</si>
  <si>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</si>
  <si>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</si>
  <si>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</si>
  <si>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</si>
  <si>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</si>
  <si>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</si>
  <si>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</si>
  <si>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</si>
  <si>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</si>
  <si>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</si>
  <si>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</si>
  <si>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76.26.20.316</t>
  </si>
  <si>
    <t>2021-76-10001834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</si>
  <si>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</si>
  <si>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</si>
  <si>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</si>
  <si>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</si>
  <si>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</si>
  <si>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76.26.17.1059</t>
  </si>
  <si>
    <t>76.26.17.1066</t>
  </si>
  <si>
    <t>76.26.16.1264</t>
  </si>
  <si>
    <t>76.26.16.1250</t>
  </si>
  <si>
    <t>76.26.16.354</t>
  </si>
  <si>
    <t>76.26.16.357</t>
  </si>
  <si>
    <t>76.26.18.464</t>
  </si>
  <si>
    <t>76.26.19.0193</t>
  </si>
  <si>
    <t>76.26.19.0189</t>
  </si>
  <si>
    <t>Carrera 23 No 26b-46</t>
  </si>
  <si>
    <t>3340000 Ext. 1156</t>
  </si>
  <si>
    <t xml:space="preserve">Manuel Humberto Madriñan Dorronsoro </t>
  </si>
  <si>
    <t>4143.010.26.1.1254</t>
  </si>
  <si>
    <t xml:space="preserve">MUNICIPIO DE SANTIAGO DE CALI </t>
  </si>
  <si>
    <t>PRESTAR SERVICIOS DE ATENCIÓN INTEGRAL A LA PRIMERA INFANCIA, A LAS NIÑAS Y NIÑOS MENORES DE CINCO (5) AÑOS QUE PERTENEZCAN A LA POBLACIÓN EN CONDICIONES DE VULNERABILIDAD, EN EL MARCO DE LA POLITICA DE ESTADO PARA EL DESARROLLO INTEGRAL PARA LA PRIMERA INFANCIA EN LA MODALIDAD INSTITUCIONAL Y FAMILIAR EN MARCO DEL CONVENIO INTERADMINISTRATIVO NO. 1194 DEL 2017, SUSCRITO ENTRE EL MUNICIPIO DE SANTIAGO DE CALI Y EL ICBF CON OPORTUNIDAD, PERTINENCIA Y CALIDAD. ACORDE CON LA FICHA EBI 07044851.</t>
  </si>
  <si>
    <t>4146.010.32.1.0209</t>
  </si>
  <si>
    <t>PRESTAR SERVICIOS DE ATENCIÓN INTEGRAL A LA PRIMERA INFANCIA, A LAS NIÑAS Y NIÑOS MENORES DE CINCO  (5) AÑOS, MUJERES GESTANTES Y MADRES LACTANTES QUE PERTENEZCAN A LA POBLACIÓN EN CONDICIONES DE VULNERABILIDAD, EN EL MARCO DE LA POLÍTICA DE ESTADO PARA EL DESARROLLO INTEGRAL PARA LA PRIMERA INFANCIA EN LAS MODALIDADES INSTITUCIONAL Y FAMILIA, Y EN MARCO DEL CONVENIO INTERADMINISTRATIVO NO. 76.25.17.923 DE 2017 SUSCRITO ENTRE EL MUNICIPIO DE SANTIAGO DE CALI Y EL ICBF CON OPORTUNIDAD, PERTINENCIA Y CALIDAD. ACORDE CON LA FICHA EBI 07044851</t>
  </si>
  <si>
    <t>4146.010.26.1.1488</t>
  </si>
  <si>
    <t>4146.010.26.1.1799</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</si>
  <si>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ADICIÓN  Y PRORROGA AL CONTRATO </t>
  </si>
  <si>
    <t>manuelmadrinan@comfandi.com.co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</si>
</sst>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8" zoomScale="60" zoomScaleNormal="60" zoomScaleSheetLayoutView="40" zoomScalePageLayoutView="40" workbookViewId="0">
      <selection activeCell="A197" sqref="A197:O19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2677</v>
      </c>
      <c r="D15" s="35"/>
      <c r="E15" s="35"/>
      <c r="F15" s="5"/>
      <c r="G15" s="32" t="s">
        <v>1168</v>
      </c>
      <c r="H15" s="103" t="s">
        <v>1033</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890303208</v>
      </c>
      <c r="C20" s="5"/>
      <c r="D20" s="73"/>
      <c r="E20" s="5"/>
      <c r="F20" s="5"/>
      <c r="G20" s="5"/>
      <c r="H20" s="241"/>
      <c r="I20" s="147" t="s">
        <v>1155</v>
      </c>
      <c r="J20" s="148" t="s">
        <v>1035</v>
      </c>
      <c r="K20" s="149">
        <v>3375519328</v>
      </c>
      <c r="L20" s="150"/>
      <c r="M20" s="150">
        <v>44561</v>
      </c>
      <c r="N20" s="133">
        <f>+(M20-L20)/30</f>
        <v>1485.3666666666666</v>
      </c>
      <c r="O20" s="136"/>
      <c r="U20" s="132"/>
      <c r="V20" s="105">
        <f ca="1">NOW()</f>
        <v>44194.692501620368</v>
      </c>
      <c r="W20" s="105">
        <f ca="1">NOW()</f>
        <v>44194.692501620368</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CAJA DE COMPENSACIÓN FAMILIAR DEL VALLE DEL CAUCA COMFAMILIAR ANDI COMFANDI</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2678</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2665</v>
      </c>
      <c r="C48" s="112" t="s">
        <v>31</v>
      </c>
      <c r="D48" s="110" t="s">
        <v>2691</v>
      </c>
      <c r="E48" s="143">
        <v>43486</v>
      </c>
      <c r="F48" s="143">
        <v>43812</v>
      </c>
      <c r="G48" s="158">
        <f>IF(AND(E48&lt;&gt;"",F48&lt;&gt;""),((F48-E48)/30),"")</f>
        <v>10.866666666666667</v>
      </c>
      <c r="H48" s="118" t="s">
        <v>2702</v>
      </c>
      <c r="I48" s="113" t="s">
        <v>1155</v>
      </c>
      <c r="J48" s="113" t="s">
        <v>1035</v>
      </c>
      <c r="K48" s="115">
        <v>1228303122</v>
      </c>
      <c r="L48" s="114" t="s">
        <v>1148</v>
      </c>
      <c r="M48" s="116">
        <v>1</v>
      </c>
      <c r="N48" s="114" t="s">
        <v>2634</v>
      </c>
      <c r="O48" s="114" t="s">
        <v>1148</v>
      </c>
      <c r="P48" s="78"/>
    </row>
    <row r="49" spans="1:16" s="6" customFormat="1" ht="24.75" customHeight="1" x14ac:dyDescent="0.3">
      <c r="A49" s="141">
        <v>2</v>
      </c>
      <c r="B49" s="111" t="s">
        <v>2665</v>
      </c>
      <c r="C49" s="112" t="s">
        <v>31</v>
      </c>
      <c r="D49" s="110" t="s">
        <v>2690</v>
      </c>
      <c r="E49" s="143">
        <v>43486</v>
      </c>
      <c r="F49" s="143">
        <v>43812</v>
      </c>
      <c r="G49" s="158">
        <f t="shared" ref="G49:G50" si="2">IF(AND(E49&lt;&gt;"",F49&lt;&gt;""),((F49-E49)/30),"")</f>
        <v>10.866666666666667</v>
      </c>
      <c r="H49" s="118" t="s">
        <v>2702</v>
      </c>
      <c r="I49" s="113" t="s">
        <v>1155</v>
      </c>
      <c r="J49" s="113" t="s">
        <v>1048</v>
      </c>
      <c r="K49" s="122">
        <v>302973544</v>
      </c>
      <c r="L49" s="114" t="s">
        <v>1148</v>
      </c>
      <c r="M49" s="116">
        <v>1</v>
      </c>
      <c r="N49" s="114" t="s">
        <v>2634</v>
      </c>
      <c r="O49" s="114" t="s">
        <v>1148</v>
      </c>
      <c r="P49" s="78"/>
    </row>
    <row r="50" spans="1:16" s="6" customFormat="1" ht="24.75" customHeight="1" x14ac:dyDescent="0.3">
      <c r="A50" s="141">
        <v>3</v>
      </c>
      <c r="B50" s="111" t="s">
        <v>2665</v>
      </c>
      <c r="C50" s="112" t="s">
        <v>31</v>
      </c>
      <c r="D50" s="110" t="s">
        <v>2689</v>
      </c>
      <c r="E50" s="143">
        <v>43405</v>
      </c>
      <c r="F50" s="143">
        <v>43441</v>
      </c>
      <c r="G50" s="158">
        <f t="shared" si="2"/>
        <v>1.2</v>
      </c>
      <c r="H50" s="118" t="s">
        <v>2679</v>
      </c>
      <c r="I50" s="113" t="s">
        <v>1155</v>
      </c>
      <c r="J50" s="113" t="s">
        <v>1035</v>
      </c>
      <c r="K50" s="115">
        <v>123212048</v>
      </c>
      <c r="L50" s="114" t="s">
        <v>1148</v>
      </c>
      <c r="M50" s="116">
        <v>1</v>
      </c>
      <c r="N50" s="114" t="s">
        <v>2634</v>
      </c>
      <c r="O50" s="114" t="s">
        <v>26</v>
      </c>
      <c r="P50" s="78"/>
    </row>
    <row r="51" spans="1:16" s="6" customFormat="1" ht="24.75" customHeight="1" outlineLevel="1" x14ac:dyDescent="0.3">
      <c r="A51" s="141">
        <v>4</v>
      </c>
      <c r="B51" s="111" t="s">
        <v>2665</v>
      </c>
      <c r="C51" s="112" t="s">
        <v>31</v>
      </c>
      <c r="D51" s="110" t="s">
        <v>2684</v>
      </c>
      <c r="E51" s="143">
        <v>43085</v>
      </c>
      <c r="F51" s="143">
        <v>43404</v>
      </c>
      <c r="G51" s="158">
        <f t="shared" ref="G51:G107" si="3">IF(AND(E51&lt;&gt;"",F51&lt;&gt;""),((F51-E51)/30),"")</f>
        <v>10.633333333333333</v>
      </c>
      <c r="H51" s="118" t="s">
        <v>2682</v>
      </c>
      <c r="I51" s="113" t="s">
        <v>1155</v>
      </c>
      <c r="J51" s="113" t="s">
        <v>1035</v>
      </c>
      <c r="K51" s="115">
        <v>1063240600</v>
      </c>
      <c r="L51" s="114" t="s">
        <v>1148</v>
      </c>
      <c r="M51" s="116">
        <v>1</v>
      </c>
      <c r="N51" s="114" t="s">
        <v>2634</v>
      </c>
      <c r="O51" s="114" t="s">
        <v>26</v>
      </c>
      <c r="P51" s="78"/>
    </row>
    <row r="52" spans="1:16" s="7" customFormat="1" ht="24.75" customHeight="1" outlineLevel="1" x14ac:dyDescent="0.3">
      <c r="A52" s="142">
        <v>5</v>
      </c>
      <c r="B52" s="111" t="s">
        <v>2665</v>
      </c>
      <c r="C52" s="112" t="s">
        <v>31</v>
      </c>
      <c r="D52" s="120" t="s">
        <v>2683</v>
      </c>
      <c r="E52" s="143">
        <v>43085</v>
      </c>
      <c r="F52" s="143">
        <v>43404</v>
      </c>
      <c r="G52" s="158">
        <f t="shared" si="3"/>
        <v>10.633333333333333</v>
      </c>
      <c r="H52" s="118" t="s">
        <v>2682</v>
      </c>
      <c r="I52" s="113" t="s">
        <v>1155</v>
      </c>
      <c r="J52" s="113" t="s">
        <v>1048</v>
      </c>
      <c r="K52" s="115">
        <v>265810150</v>
      </c>
      <c r="L52" s="114" t="s">
        <v>1148</v>
      </c>
      <c r="M52" s="116">
        <v>1</v>
      </c>
      <c r="N52" s="114" t="s">
        <v>2634</v>
      </c>
      <c r="O52" s="114" t="s">
        <v>26</v>
      </c>
      <c r="P52" s="79"/>
    </row>
    <row r="53" spans="1:16" s="7" customFormat="1" ht="24.75" customHeight="1" outlineLevel="1" x14ac:dyDescent="0.3">
      <c r="A53" s="142">
        <v>6</v>
      </c>
      <c r="B53" s="111" t="s">
        <v>2665</v>
      </c>
      <c r="C53" s="112" t="s">
        <v>31</v>
      </c>
      <c r="D53" s="110" t="s">
        <v>2687</v>
      </c>
      <c r="E53" s="143">
        <v>42399</v>
      </c>
      <c r="F53" s="143">
        <v>42719</v>
      </c>
      <c r="G53" s="158">
        <f t="shared" si="3"/>
        <v>10.666666666666666</v>
      </c>
      <c r="H53" s="118" t="s">
        <v>2680</v>
      </c>
      <c r="I53" s="113" t="s">
        <v>1155</v>
      </c>
      <c r="J53" s="113" t="s">
        <v>1048</v>
      </c>
      <c r="K53" s="115">
        <v>253549440</v>
      </c>
      <c r="L53" s="114" t="s">
        <v>1148</v>
      </c>
      <c r="M53" s="116">
        <v>1</v>
      </c>
      <c r="N53" s="114" t="s">
        <v>2634</v>
      </c>
      <c r="O53" s="114" t="s">
        <v>26</v>
      </c>
      <c r="P53" s="79"/>
    </row>
    <row r="54" spans="1:16" s="7" customFormat="1" ht="24.75" customHeight="1" outlineLevel="1" x14ac:dyDescent="0.3">
      <c r="A54" s="142">
        <v>7</v>
      </c>
      <c r="B54" s="111" t="s">
        <v>2665</v>
      </c>
      <c r="C54" s="112" t="s">
        <v>31</v>
      </c>
      <c r="D54" s="110" t="s">
        <v>2688</v>
      </c>
      <c r="E54" s="143">
        <v>42399</v>
      </c>
      <c r="F54" s="143">
        <v>42719</v>
      </c>
      <c r="G54" s="158">
        <f t="shared" si="3"/>
        <v>10.666666666666666</v>
      </c>
      <c r="H54" s="118" t="s">
        <v>2680</v>
      </c>
      <c r="I54" s="113" t="s">
        <v>1155</v>
      </c>
      <c r="J54" s="113" t="s">
        <v>1035</v>
      </c>
      <c r="K54" s="117">
        <v>1320570000</v>
      </c>
      <c r="L54" s="114" t="s">
        <v>1148</v>
      </c>
      <c r="M54" s="116">
        <v>1</v>
      </c>
      <c r="N54" s="114" t="s">
        <v>2634</v>
      </c>
      <c r="O54" s="114" t="s">
        <v>26</v>
      </c>
      <c r="P54" s="79"/>
    </row>
    <row r="55" spans="1:16" s="7" customFormat="1" ht="24.75" customHeight="1" outlineLevel="1" x14ac:dyDescent="0.3">
      <c r="A55" s="142">
        <v>8</v>
      </c>
      <c r="B55" s="111" t="s">
        <v>2665</v>
      </c>
      <c r="C55" s="112" t="s">
        <v>31</v>
      </c>
      <c r="D55" s="110" t="s">
        <v>2686</v>
      </c>
      <c r="E55" s="143">
        <v>42720</v>
      </c>
      <c r="F55" s="143">
        <v>43084</v>
      </c>
      <c r="G55" s="158">
        <f t="shared" si="3"/>
        <v>12.133333333333333</v>
      </c>
      <c r="H55" s="118" t="s">
        <v>2681</v>
      </c>
      <c r="I55" s="113" t="s">
        <v>1155</v>
      </c>
      <c r="J55" s="113" t="s">
        <v>1048</v>
      </c>
      <c r="K55" s="117">
        <v>245686480</v>
      </c>
      <c r="L55" s="114" t="s">
        <v>1148</v>
      </c>
      <c r="M55" s="116">
        <v>1</v>
      </c>
      <c r="N55" s="123" t="s">
        <v>2634</v>
      </c>
      <c r="O55" s="114" t="s">
        <v>26</v>
      </c>
      <c r="P55" s="79"/>
    </row>
    <row r="56" spans="1:16" s="7" customFormat="1" ht="24.75" customHeight="1" outlineLevel="1" x14ac:dyDescent="0.3">
      <c r="A56" s="142">
        <v>9</v>
      </c>
      <c r="B56" s="111" t="s">
        <v>2665</v>
      </c>
      <c r="C56" s="112" t="s">
        <v>31</v>
      </c>
      <c r="D56" s="110" t="s">
        <v>2685</v>
      </c>
      <c r="E56" s="143">
        <v>42720</v>
      </c>
      <c r="F56" s="143">
        <v>43084</v>
      </c>
      <c r="G56" s="158">
        <f t="shared" si="3"/>
        <v>12.133333333333333</v>
      </c>
      <c r="H56" s="118" t="s">
        <v>2681</v>
      </c>
      <c r="I56" s="113" t="s">
        <v>1155</v>
      </c>
      <c r="J56" s="113" t="s">
        <v>1035</v>
      </c>
      <c r="K56" s="117">
        <v>1194650509</v>
      </c>
      <c r="L56" s="114" t="s">
        <v>1148</v>
      </c>
      <c r="M56" s="116">
        <v>1</v>
      </c>
      <c r="N56" s="123" t="s">
        <v>2634</v>
      </c>
      <c r="O56" s="114" t="s">
        <v>26</v>
      </c>
      <c r="P56" s="79"/>
    </row>
    <row r="57" spans="1:16" s="7" customFormat="1" ht="24.75" customHeight="1" outlineLevel="1" x14ac:dyDescent="0.3">
      <c r="A57" s="142">
        <v>10</v>
      </c>
      <c r="B57" s="64" t="s">
        <v>2696</v>
      </c>
      <c r="C57" s="65" t="s">
        <v>31</v>
      </c>
      <c r="D57" s="63" t="s">
        <v>2695</v>
      </c>
      <c r="E57" s="143">
        <v>43055</v>
      </c>
      <c r="F57" s="143">
        <v>43281</v>
      </c>
      <c r="G57" s="158">
        <f t="shared" si="3"/>
        <v>7.5333333333333332</v>
      </c>
      <c r="H57" s="118" t="s">
        <v>2697</v>
      </c>
      <c r="I57" s="63" t="s">
        <v>1155</v>
      </c>
      <c r="J57" s="63" t="s">
        <v>1035</v>
      </c>
      <c r="K57" s="66">
        <v>5351342328</v>
      </c>
      <c r="L57" s="65" t="s">
        <v>1148</v>
      </c>
      <c r="M57" s="67">
        <v>1</v>
      </c>
      <c r="N57" s="123" t="s">
        <v>2634</v>
      </c>
      <c r="O57" s="65" t="s">
        <v>26</v>
      </c>
      <c r="P57" s="79"/>
    </row>
    <row r="58" spans="1:16" s="7" customFormat="1" ht="24.75" customHeight="1" outlineLevel="1" x14ac:dyDescent="0.3">
      <c r="A58" s="142">
        <v>11</v>
      </c>
      <c r="B58" s="121" t="s">
        <v>2696</v>
      </c>
      <c r="C58" s="123" t="s">
        <v>31</v>
      </c>
      <c r="D58" s="63" t="s">
        <v>2698</v>
      </c>
      <c r="E58" s="143">
        <v>43285</v>
      </c>
      <c r="F58" s="143">
        <v>43312</v>
      </c>
      <c r="G58" s="158">
        <f t="shared" si="3"/>
        <v>0.9</v>
      </c>
      <c r="H58" s="118" t="s">
        <v>2699</v>
      </c>
      <c r="I58" s="63" t="s">
        <v>1155</v>
      </c>
      <c r="J58" s="63" t="s">
        <v>1035</v>
      </c>
      <c r="K58" s="66">
        <v>891558185</v>
      </c>
      <c r="L58" s="65" t="s">
        <v>1148</v>
      </c>
      <c r="M58" s="67">
        <v>1</v>
      </c>
      <c r="N58" s="123" t="s">
        <v>2634</v>
      </c>
      <c r="O58" s="65" t="s">
        <v>26</v>
      </c>
      <c r="P58" s="79"/>
    </row>
    <row r="59" spans="1:16" s="7" customFormat="1" ht="24.75" customHeight="1" outlineLevel="1" x14ac:dyDescent="0.3">
      <c r="A59" s="142">
        <v>12</v>
      </c>
      <c r="B59" s="121" t="s">
        <v>2696</v>
      </c>
      <c r="C59" s="123" t="s">
        <v>31</v>
      </c>
      <c r="D59" s="63" t="s">
        <v>2700</v>
      </c>
      <c r="E59" s="143">
        <v>43333</v>
      </c>
      <c r="F59" s="143">
        <v>43388</v>
      </c>
      <c r="G59" s="158">
        <f t="shared" si="3"/>
        <v>1.8333333333333333</v>
      </c>
      <c r="H59" s="118" t="s">
        <v>2699</v>
      </c>
      <c r="I59" s="120" t="s">
        <v>1155</v>
      </c>
      <c r="J59" s="120" t="s">
        <v>1035</v>
      </c>
      <c r="K59" s="66">
        <v>1519941551</v>
      </c>
      <c r="L59" s="123" t="s">
        <v>1148</v>
      </c>
      <c r="M59" s="116">
        <v>1</v>
      </c>
      <c r="N59" s="123" t="s">
        <v>2634</v>
      </c>
      <c r="O59" s="65" t="s">
        <v>26</v>
      </c>
      <c r="P59" s="79"/>
    </row>
    <row r="60" spans="1:16" s="7" customFormat="1" ht="24.75" customHeight="1" outlineLevel="1" x14ac:dyDescent="0.3">
      <c r="A60" s="142">
        <v>13</v>
      </c>
      <c r="B60" s="121" t="s">
        <v>2696</v>
      </c>
      <c r="C60" s="123" t="s">
        <v>31</v>
      </c>
      <c r="D60" s="63" t="s">
        <v>2701</v>
      </c>
      <c r="E60" s="143">
        <v>43389</v>
      </c>
      <c r="F60" s="143">
        <v>43455</v>
      </c>
      <c r="G60" s="158">
        <f t="shared" si="3"/>
        <v>2.2000000000000002</v>
      </c>
      <c r="H60" s="118" t="s">
        <v>2699</v>
      </c>
      <c r="I60" s="120" t="s">
        <v>1155</v>
      </c>
      <c r="J60" s="120" t="s">
        <v>1035</v>
      </c>
      <c r="K60" s="66">
        <v>1833561919</v>
      </c>
      <c r="L60" s="123" t="s">
        <v>1148</v>
      </c>
      <c r="M60" s="116">
        <v>1</v>
      </c>
      <c r="N60" s="123" t="s">
        <v>2634</v>
      </c>
      <c r="O60" s="65" t="s">
        <v>26</v>
      </c>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3">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3">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3">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3">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3">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3">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3">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3">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3">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3">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3">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3">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3">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3">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9" t="s">
        <v>2676</v>
      </c>
      <c r="E114" s="143">
        <v>43887</v>
      </c>
      <c r="F114" s="143">
        <v>44196</v>
      </c>
      <c r="G114" s="158">
        <f>IF(AND(E114&lt;&gt;"",F114&lt;&gt;""),((F114-E114)/30),"")</f>
        <v>10.3</v>
      </c>
      <c r="H114" s="118" t="s">
        <v>2678</v>
      </c>
      <c r="I114" s="120" t="s">
        <v>1155</v>
      </c>
      <c r="J114" s="120" t="s">
        <v>1035</v>
      </c>
      <c r="K114" s="122">
        <v>1253213120</v>
      </c>
      <c r="L114" s="100">
        <f>+IF(AND(K114&gt;0,O114="Ejecución"),(K114/877802)*Tabla28[[#This Row],[% participación]],IF(AND(K114&gt;0,O114&lt;&gt;"Ejecución"),"-",""))</f>
        <v>1427.6717528554275</v>
      </c>
      <c r="M114" s="123"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118"/>
      <c r="I115" s="120"/>
      <c r="J115" s="120"/>
      <c r="K115" s="122"/>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122"/>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122"/>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122"/>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67510386.560000002</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4">
        <v>21096</v>
      </c>
      <c r="D193" s="5"/>
      <c r="E193" s="125">
        <v>2734</v>
      </c>
      <c r="F193" s="5"/>
      <c r="G193" s="5"/>
      <c r="H193" s="145" t="s">
        <v>2694</v>
      </c>
      <c r="J193" s="5"/>
      <c r="K193" s="143">
        <v>42399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2692</v>
      </c>
      <c r="J211" s="27" t="s">
        <v>2622</v>
      </c>
      <c r="K211" s="146" t="s">
        <v>2692</v>
      </c>
      <c r="L211" s="21"/>
      <c r="M211" s="21"/>
      <c r="N211" s="21"/>
      <c r="O211" s="8"/>
    </row>
    <row r="212" spans="1:15" x14ac:dyDescent="0.3">
      <c r="A212" s="9"/>
      <c r="B212" s="27" t="s">
        <v>2619</v>
      </c>
      <c r="C212" s="145" t="s">
        <v>2694</v>
      </c>
      <c r="D212" s="21"/>
      <c r="G212" s="27" t="s">
        <v>2621</v>
      </c>
      <c r="H212" s="146" t="s">
        <v>2693</v>
      </c>
      <c r="J212" s="27" t="s">
        <v>2623</v>
      </c>
      <c r="K212" s="145" t="s">
        <v>2703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Comfandi</cp:lastModifiedBy>
  <cp:lastPrinted>2020-12-29T20:51:02Z</cp:lastPrinted>
  <dcterms:created xsi:type="dcterms:W3CDTF">2020-10-14T21:57:42Z</dcterms:created>
  <dcterms:modified xsi:type="dcterms:W3CDTF">2020-12-29T23:54:03Z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