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RSONAL\Documents\SOCIEDAD SAN VICENTE DE PAUL\DOCUMEN TOS REGISTRO DE OFERENTES ICBF\CONVOCATORI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<sst xmlns="http://schemas.openxmlformats.org/spreadsheetml/2006/main" count="3074" uniqueCount="2697">
  <si>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</si>
  <si>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</si>
  <si>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</si>
  <si>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</si>
  <si>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</si>
  <si>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</si>
  <si>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</si>
  <si>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</si>
  <si>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</si>
  <si>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</si>
  <si>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</si>
  <si>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</si>
  <si>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</si>
  <si>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</si>
  <si>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</si>
  <si>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</si>
  <si>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</si>
  <si>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</si>
  <si>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</si>
  <si>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</si>
  <si>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</si>
  <si>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</si>
  <si>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</si>
  <si>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</si>
  <si>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</si>
  <si>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</si>
  <si>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</si>
  <si>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</si>
  <si>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</si>
  <si>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</si>
  <si>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</si>
  <si>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</si>
  <si>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</si>
  <si>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</si>
  <si>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</si>
  <si>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</si>
  <si>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</si>
  <si>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</si>
  <si>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</si>
  <si>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</si>
  <si>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</si>
  <si>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</si>
  <si>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</si>
  <si>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</si>
  <si>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</si>
  <si>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</si>
  <si>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</si>
  <si>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</si>
  <si>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</si>
  <si>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</si>
  <si>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</si>
  <si>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</si>
  <si>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</si>
  <si>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</si>
  <si>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</si>
  <si>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</si>
  <si>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</si>
  <si>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</si>
  <si>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</si>
  <si>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</si>
  <si>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</si>
  <si>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</si>
  <si>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</si>
  <si>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</si>
  <si>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</si>
  <si>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</si>
  <si>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</si>
  <si>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</si>
  <si>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</si>
  <si>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</si>
  <si>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</si>
  <si>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</si>
  <si>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</si>
  <si>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</si>
  <si>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</si>
  <si>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</si>
  <si>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</si>
  <si>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</si>
  <si>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</si>
  <si>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</si>
  <si>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</si>
  <si>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</si>
  <si>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</si>
  <si>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</si>
  <si>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</si>
  <si>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</si>
  <si>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</si>
  <si>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</si>
  <si>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</si>
  <si>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</si>
  <si>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</si>
  <si>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</si>
  <si>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</si>
  <si>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</si>
  <si>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</si>
  <si>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</si>
  <si>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</si>
  <si>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</si>
  <si>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</si>
  <si>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</si>
  <si>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</si>
  <si>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</si>
  <si>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</si>
  <si>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</si>
  <si>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</si>
  <si>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</si>
  <si>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</si>
  <si>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</si>
  <si>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</si>
  <si>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</si>
  <si>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</si>
  <si>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</si>
  <si>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</si>
  <si>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</si>
  <si>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</si>
  <si>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</si>
  <si>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</si>
  <si>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</si>
  <si>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</si>
  <si>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</si>
  <si>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</si>
  <si>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</si>
  <si>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</si>
  <si>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</si>
  <si>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</si>
  <si>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</si>
  <si>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</si>
  <si>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</si>
  <si>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</si>
  <si>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</si>
  <si>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</si>
  <si>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</si>
  <si>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</si>
  <si>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</si>
  <si>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</si>
  <si>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</si>
  <si>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</si>
  <si>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</si>
  <si>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</si>
  <si>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</si>
  <si>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</si>
  <si>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</si>
  <si>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</si>
  <si>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</si>
  <si>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</si>
  <si>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</si>
  <si>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</si>
  <si>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</si>
  <si>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</si>
  <si>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</si>
  <si>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</si>
  <si>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</si>
  <si>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</si>
  <si>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</si>
  <si>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</si>
  <si>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</si>
  <si>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</si>
  <si>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</si>
  <si>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</si>
  <si>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</si>
  <si>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</si>
  <si>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</si>
  <si>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</si>
  <si>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</si>
  <si>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</si>
  <si>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</si>
  <si>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</si>
  <si>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</si>
  <si>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</si>
  <si>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</si>
  <si>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</si>
  <si>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</si>
  <si>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</si>
  <si>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</si>
  <si>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</si>
  <si>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</si>
  <si>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</si>
  <si>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</si>
  <si>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</si>
  <si>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</si>
  <si>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</si>
  <si>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</si>
  <si>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</si>
  <si>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</si>
  <si>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</si>
  <si>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</si>
  <si>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</si>
  <si>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</si>
  <si>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</si>
  <si>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</si>
  <si>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</si>
  <si>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</si>
  <si>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</si>
  <si>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</si>
  <si>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</si>
  <si>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</si>
  <si>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</si>
  <si>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</si>
  <si>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</si>
  <si>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</si>
  <si>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</si>
  <si>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</si>
  <si>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</si>
  <si>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</si>
  <si>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</si>
  <si>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</si>
  <si>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</si>
  <si>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</si>
  <si>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</si>
  <si>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</si>
  <si>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</si>
  <si>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</si>
  <si>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</si>
  <si>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</si>
  <si>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</si>
  <si>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</si>
  <si>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</si>
  <si>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</si>
  <si>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</si>
  <si>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</si>
  <si>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</si>
  <si>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</si>
  <si>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</si>
  <si>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</si>
  <si>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</si>
  <si>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</si>
  <si>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</si>
  <si>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</si>
  <si>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</si>
  <si>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</si>
  <si>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</si>
  <si>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</si>
  <si>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</si>
  <si>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</si>
  <si>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</si>
  <si>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</si>
  <si>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</si>
  <si>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</si>
  <si>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</si>
  <si>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</si>
  <si>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</si>
  <si>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</si>
  <si>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</si>
  <si>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</si>
  <si>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</si>
  <si>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</si>
  <si>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</si>
  <si>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</si>
  <si>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</si>
  <si>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</si>
  <si>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</si>
  <si>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</si>
  <si>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</si>
  <si>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</si>
  <si>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</si>
  <si>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</si>
  <si>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</si>
  <si>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</si>
  <si>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</si>
  <si>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</si>
  <si>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</si>
  <si>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</si>
  <si>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</si>
  <si>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</si>
  <si>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</si>
  <si>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</si>
  <si>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</si>
  <si>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</si>
  <si>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</si>
  <si>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</si>
  <si>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</si>
  <si>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</si>
  <si>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</si>
  <si>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</si>
  <si>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</si>
  <si>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</si>
  <si>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</si>
  <si>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</si>
  <si>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</si>
  <si>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</si>
  <si>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</si>
  <si>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</si>
  <si>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</si>
  <si>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</si>
  <si>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</si>
  <si>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</si>
  <si>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</si>
  <si>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</si>
  <si>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</si>
  <si>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</si>
  <si>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</si>
  <si>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</si>
  <si>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</si>
  <si>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</si>
  <si>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</si>
  <si>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</si>
  <si>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</si>
  <si>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</si>
  <si>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</si>
  <si>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</si>
  <si>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</si>
  <si>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</si>
  <si>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</si>
  <si>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</si>
  <si>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</si>
  <si>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</si>
  <si>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</si>
  <si>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</si>
  <si>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</si>
  <si>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</si>
  <si>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</si>
  <si>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</si>
  <si>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</si>
  <si>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</si>
  <si>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</si>
  <si>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</si>
  <si>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</si>
  <si>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</si>
  <si>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</si>
  <si>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</si>
  <si>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</si>
  <si>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</si>
  <si>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</si>
  <si>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</si>
  <si>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</si>
  <si>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</si>
  <si>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</si>
  <si>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</si>
  <si>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</si>
  <si>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</si>
  <si>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</si>
  <si>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</si>
  <si>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</si>
  <si>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</si>
  <si>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</si>
  <si>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</si>
  <si>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</si>
  <si>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</si>
  <si>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</si>
  <si>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</si>
  <si>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</si>
  <si>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</si>
  <si>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</si>
  <si>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</si>
  <si>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</si>
  <si>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</si>
  <si>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</si>
  <si>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</si>
  <si>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</si>
  <si>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</si>
  <si>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</si>
  <si>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</si>
  <si>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</si>
  <si>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</si>
  <si>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</si>
  <si>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</si>
  <si>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</si>
  <si>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</si>
  <si>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</si>
  <si>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</si>
  <si>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</si>
  <si>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</si>
  <si>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</si>
  <si>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</si>
  <si>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</si>
  <si>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</si>
  <si>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</si>
  <si>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</si>
  <si>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</si>
  <si>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</si>
  <si>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</si>
  <si>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</si>
  <si>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</si>
  <si>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</si>
  <si>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</si>
  <si>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</si>
  <si>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</si>
  <si>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</si>
  <si>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</si>
  <si>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</si>
  <si>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</si>
  <si>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</si>
  <si>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</si>
  <si>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</si>
  <si>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</si>
  <si>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</si>
  <si>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</si>
  <si>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</si>
  <si>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</si>
  <si>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</si>
  <si>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</si>
  <si>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</si>
  <si>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</si>
  <si>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</si>
  <si>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</si>
  <si>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</si>
  <si>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</si>
  <si>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</si>
  <si>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</si>
  <si>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</si>
  <si>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</si>
  <si>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</si>
  <si>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</si>
  <si>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</si>
  <si>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</si>
  <si>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</si>
  <si>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</si>
  <si>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</si>
  <si>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</si>
  <si>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</si>
  <si>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</si>
  <si>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</si>
  <si>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</si>
  <si>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</si>
  <si>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</si>
  <si>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</si>
  <si>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</si>
  <si>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</si>
  <si>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</si>
  <si>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</si>
  <si>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</si>
  <si>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</si>
  <si>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</si>
  <si>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</si>
  <si>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</si>
  <si>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</si>
  <si>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</si>
  <si>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</si>
  <si>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</si>
  <si>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</si>
  <si>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</si>
  <si>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</si>
  <si>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</si>
  <si>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</si>
  <si>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</si>
  <si>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</si>
  <si>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</si>
  <si>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</si>
  <si>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</si>
  <si>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</si>
  <si>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</si>
  <si>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</si>
  <si>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</si>
  <si>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</si>
  <si>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</si>
  <si>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</si>
  <si>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</si>
  <si>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</si>
  <si>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</si>
  <si>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</si>
  <si>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</si>
  <si>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</si>
  <si>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</si>
  <si>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</si>
  <si>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</si>
  <si>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</si>
  <si>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</si>
  <si>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</si>
  <si>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</si>
  <si>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</si>
  <si>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</si>
  <si>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</si>
  <si>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</si>
  <si>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</si>
  <si>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</si>
  <si>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</si>
  <si>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</si>
  <si>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</si>
  <si>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</si>
  <si>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</si>
  <si>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</si>
  <si>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</si>
  <si>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</si>
  <si>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</si>
  <si>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</si>
  <si>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</si>
  <si>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</si>
  <si>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</si>
  <si>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</si>
  <si>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</si>
  <si>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</si>
  <si>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</si>
  <si>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</si>
  <si>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</si>
  <si>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</si>
  <si>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</si>
  <si>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</si>
  <si>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</si>
  <si>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</si>
  <si>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</si>
  <si>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</si>
  <si>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</si>
  <si>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</si>
  <si>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</si>
  <si>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</si>
  <si>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</si>
  <si>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</si>
  <si>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</si>
  <si>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</si>
  <si>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</si>
  <si>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</si>
  <si>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</si>
  <si>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</si>
  <si>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</si>
  <si>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</si>
  <si>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</si>
  <si>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</si>
  <si>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</si>
  <si>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</si>
  <si>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</si>
  <si>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</si>
  <si>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</si>
  <si>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</si>
  <si>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</si>
  <si>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</si>
  <si>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</si>
  <si>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</si>
  <si>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</si>
  <si>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</si>
  <si>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</si>
  <si>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</si>
  <si>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</si>
  <si>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</si>
  <si>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</si>
  <si>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</si>
  <si>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</si>
  <si>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</si>
  <si>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</si>
  <si>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</si>
  <si>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</si>
  <si>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</si>
  <si>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</si>
  <si>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</si>
  <si>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</si>
  <si>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</si>
  <si>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</si>
  <si>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</si>
  <si>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</si>
  <si>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</si>
  <si>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</si>
  <si>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</si>
  <si>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</si>
  <si>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</si>
  <si>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</si>
  <si>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</si>
  <si>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</si>
  <si>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</si>
  <si>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</si>
  <si>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</si>
  <si>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</si>
  <si>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</si>
  <si>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</si>
  <si>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</si>
  <si>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</si>
  <si>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</si>
  <si>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</si>
  <si>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</si>
  <si>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</si>
  <si>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</si>
  <si>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</si>
  <si>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</si>
  <si>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</si>
  <si>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</si>
  <si>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</si>
  <si>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</si>
  <si>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</si>
  <si>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</si>
  <si>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</si>
  <si>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</si>
  <si>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</si>
  <si>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</si>
  <si>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</si>
  <si>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</si>
  <si>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</si>
  <si>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</si>
  <si>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</si>
  <si>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</si>
  <si>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</si>
  <si>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</si>
  <si>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</si>
  <si>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</si>
  <si>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</si>
  <si>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</si>
  <si>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</si>
  <si>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</si>
  <si>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</si>
  <si>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</si>
  <si>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</si>
  <si>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</si>
  <si>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</si>
  <si>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</si>
  <si>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</si>
  <si>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</si>
  <si>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</si>
  <si>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</si>
  <si>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</si>
  <si>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</si>
  <si>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</si>
  <si>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</si>
  <si>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</si>
  <si>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</si>
  <si>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</si>
  <si>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</si>
  <si>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</si>
  <si>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</si>
  <si>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</si>
  <si>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</si>
  <si>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</si>
  <si>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</si>
  <si>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</si>
  <si>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</si>
  <si>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</si>
  <si>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</si>
  <si>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</si>
  <si>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</si>
  <si>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</si>
  <si>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</si>
  <si>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</si>
  <si>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</si>
  <si>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</si>
  <si>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</si>
  <si>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</si>
  <si>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</si>
  <si>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</si>
  <si>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</si>
  <si>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</si>
  <si>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</si>
  <si>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</si>
  <si>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</si>
  <si>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</si>
  <si>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</si>
  <si>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</si>
  <si>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</si>
  <si>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</si>
  <si>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</si>
  <si>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</si>
  <si>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</si>
  <si>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</si>
  <si>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</si>
  <si>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</si>
  <si>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</si>
  <si>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</si>
  <si>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</si>
  <si>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</si>
  <si>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</si>
  <si>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</si>
  <si>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</si>
  <si>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</si>
  <si>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</si>
  <si>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</si>
  <si>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</si>
  <si>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</si>
  <si>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</si>
  <si>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</si>
  <si>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</si>
  <si>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</si>
  <si>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</si>
  <si>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</si>
  <si>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</si>
  <si>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</si>
  <si>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</si>
  <si>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</si>
  <si>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</si>
  <si>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</si>
  <si>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</si>
  <si>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</si>
  <si>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</si>
  <si>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</si>
  <si>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</si>
  <si>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</si>
  <si>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</si>
  <si>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</si>
  <si>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</si>
  <si>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</si>
  <si>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</si>
  <si>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</si>
  <si>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</si>
  <si>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</si>
  <si>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</si>
  <si>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</si>
  <si>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</si>
  <si>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</si>
  <si>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</si>
  <si>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</si>
  <si>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</si>
  <si>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</si>
  <si>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</si>
  <si>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</si>
  <si>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</si>
  <si>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</si>
  <si>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</si>
  <si>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</si>
  <si>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</si>
  <si>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</si>
  <si>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</si>
  <si>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</si>
  <si>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</si>
  <si>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</si>
  <si>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</si>
  <si>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</si>
  <si>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</si>
  <si>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</si>
  <si>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</si>
  <si>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</si>
  <si>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</si>
  <si>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</si>
  <si>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</si>
  <si>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</si>
  <si>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</si>
  <si>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</si>
  <si>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</si>
  <si>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</si>
  <si>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</si>
  <si>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</si>
  <si>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</si>
  <si>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</si>
  <si>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</si>
  <si>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</si>
  <si>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</si>
  <si>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</si>
  <si>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</si>
  <si>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</si>
  <si>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</si>
  <si>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</si>
  <si>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</si>
  <si>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</si>
  <si>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</si>
  <si>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</si>
  <si>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</si>
  <si>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</si>
  <si>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</si>
  <si>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</si>
  <si>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</si>
  <si>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</si>
  <si>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</si>
  <si>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</si>
  <si>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</si>
  <si>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</si>
  <si>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</si>
  <si>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</si>
  <si>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</si>
  <si>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</si>
  <si>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</si>
  <si>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</si>
  <si>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</si>
  <si>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</si>
  <si>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</si>
  <si>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</si>
  <si>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</si>
  <si>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</si>
  <si>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</si>
  <si>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</si>
  <si>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</si>
  <si>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</si>
  <si>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</si>
  <si>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</si>
  <si>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</si>
  <si>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</si>
  <si>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</si>
  <si>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</si>
  <si>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</si>
  <si>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</si>
  <si>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</si>
  <si>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</si>
  <si>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</si>
  <si>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</si>
  <si>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</si>
  <si>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</si>
  <si>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</si>
  <si>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</si>
  <si>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</si>
  <si>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</si>
  <si>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</si>
  <si>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</si>
  <si>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</si>
  <si>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</si>
  <si>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</si>
  <si>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</si>
  <si>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</si>
  <si>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</si>
  <si>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</si>
  <si>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</si>
  <si>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</si>
  <si>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</si>
  <si>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</si>
  <si>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</si>
  <si>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</si>
  <si>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</si>
  <si>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</si>
  <si>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</si>
  <si>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</si>
  <si>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</si>
  <si>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</si>
  <si>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</si>
  <si>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</si>
  <si>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</si>
  <si>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</si>
  <si>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</si>
  <si>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</si>
  <si>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</si>
  <si>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</si>
  <si>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</si>
  <si>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</si>
  <si>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</si>
  <si>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</si>
  <si>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</si>
  <si>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</si>
  <si>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</si>
  <si>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</si>
  <si>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</si>
  <si>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</si>
  <si>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</si>
  <si>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</si>
  <si>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</si>
  <si>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</si>
  <si>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</si>
  <si>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</si>
  <si>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</si>
  <si>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</si>
  <si>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</si>
  <si>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</si>
  <si>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</si>
  <si>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</si>
  <si>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</si>
  <si>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</si>
  <si>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</si>
  <si>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</si>
  <si>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</si>
  <si>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</si>
  <si>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</si>
  <si>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</si>
  <si>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</si>
  <si>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</si>
  <si>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</si>
  <si>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</si>
  <si>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</si>
  <si>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</si>
  <si>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</si>
  <si>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</si>
  <si>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</si>
  <si>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</si>
  <si>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</si>
  <si>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</si>
  <si>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</si>
  <si>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</si>
  <si>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</si>
  <si>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</si>
  <si>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</si>
  <si>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</si>
  <si>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</si>
  <si>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</si>
  <si>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</si>
  <si>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</si>
  <si>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</si>
  <si>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</si>
  <si>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</si>
  <si>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</si>
  <si>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</si>
  <si>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</si>
  <si>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</si>
  <si>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</si>
  <si>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</si>
  <si>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</si>
  <si>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</si>
  <si>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</si>
  <si>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</si>
  <si>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</si>
  <si>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</si>
  <si>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</si>
  <si>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</si>
  <si>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</si>
  <si>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</si>
  <si>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</si>
  <si>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</si>
  <si>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</si>
  <si>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</si>
  <si>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</si>
  <si>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</si>
  <si>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</si>
  <si>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</si>
  <si>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</si>
  <si>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</si>
  <si>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</si>
  <si>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</si>
  <si>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</si>
  <si>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</si>
  <si>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</si>
  <si>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</si>
  <si>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</si>
  <si>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</si>
  <si>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</si>
  <si>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</si>
  <si>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</si>
  <si>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</si>
  <si>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</si>
  <si>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</si>
  <si>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</si>
  <si>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</si>
  <si>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</si>
  <si>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</si>
  <si>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</si>
  <si>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</si>
  <si>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</si>
  <si>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</si>
  <si>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</si>
  <si>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</si>
  <si>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</si>
  <si>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</si>
  <si>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</si>
  <si>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</si>
  <si>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</si>
  <si>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</si>
  <si>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</si>
  <si>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</si>
  <si>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</si>
  <si>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</si>
  <si>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</si>
  <si>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</si>
  <si>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</si>
  <si>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</si>
  <si>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</si>
  <si>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</si>
  <si>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</si>
  <si>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</si>
  <si>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</si>
  <si>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</si>
  <si>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</si>
  <si>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</si>
  <si>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</si>
  <si>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</si>
  <si>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</si>
  <si>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</si>
  <si>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</si>
  <si>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</si>
  <si>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</si>
  <si>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</si>
  <si>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</si>
  <si>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</si>
  <si>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</si>
  <si>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</si>
  <si>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</si>
  <si>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</si>
  <si>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</si>
  <si>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</si>
  <si>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</si>
  <si>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</si>
  <si>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</si>
  <si>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</si>
  <si>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</si>
  <si>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</si>
  <si>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</si>
  <si>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</si>
  <si>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</si>
  <si>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</si>
  <si>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</si>
  <si>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</si>
  <si>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</si>
  <si>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</si>
  <si>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</si>
  <si>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</si>
  <si>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</si>
  <si>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</si>
  <si>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</si>
  <si>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</si>
  <si>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</si>
  <si>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</si>
  <si>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</si>
  <si>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</si>
  <si>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</si>
  <si>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</si>
  <si>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</si>
  <si>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</si>
  <si>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</si>
  <si>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</si>
  <si>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</si>
  <si>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</si>
  <si>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</si>
  <si>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</si>
  <si>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</si>
  <si>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</si>
  <si>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</si>
  <si>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</si>
  <si>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</si>
  <si>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</si>
  <si>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</si>
  <si>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</si>
  <si>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</si>
  <si>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</si>
  <si>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</si>
  <si>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</si>
  <si>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</si>
  <si>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</si>
  <si>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</si>
  <si>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</si>
  <si>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</si>
  <si>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</si>
  <si>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</si>
  <si>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</si>
  <si>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</si>
  <si>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</si>
  <si>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</si>
  <si>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</si>
  <si>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</si>
  <si>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</si>
  <si>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</si>
  <si>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</si>
  <si>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</si>
  <si>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</si>
  <si>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</si>
  <si>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</si>
  <si>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</si>
  <si>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</si>
  <si>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</si>
  <si>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</si>
  <si>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</si>
  <si>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</si>
  <si>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</si>
  <si>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</si>
  <si>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</si>
  <si>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</si>
  <si>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</si>
  <si>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</si>
  <si>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</si>
  <si>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</si>
  <si>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</si>
  <si>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</si>
  <si>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</si>
  <si>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</si>
  <si>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</si>
  <si>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</si>
  <si>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</si>
  <si>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</si>
  <si>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</si>
  <si>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</si>
  <si>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</si>
  <si>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</si>
  <si>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</si>
  <si>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</si>
  <si>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</si>
  <si>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</si>
  <si>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</si>
  <si>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</si>
  <si>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</si>
  <si>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</si>
  <si>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</si>
  <si>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</si>
  <si>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</si>
  <si>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</si>
  <si>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</si>
  <si>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</si>
  <si>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</si>
  <si>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</si>
  <si>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</si>
  <si>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</si>
  <si>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</si>
  <si>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</si>
  <si>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</si>
  <si>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</si>
  <si>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</si>
  <si>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</si>
  <si>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</si>
  <si>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</si>
  <si>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</si>
  <si>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</si>
  <si>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</si>
  <si>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</si>
  <si>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</si>
  <si>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</si>
  <si>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</si>
  <si>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</si>
  <si>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</si>
  <si>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</si>
  <si>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</si>
  <si>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</si>
  <si>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</si>
  <si>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</si>
  <si>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</si>
  <si>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</si>
  <si>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</si>
  <si>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</si>
  <si>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</si>
  <si>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</si>
  <si>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</si>
  <si>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</si>
  <si>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</si>
  <si>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</si>
  <si>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</si>
  <si>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</si>
  <si>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</si>
  <si>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</si>
  <si>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</si>
  <si>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</si>
  <si>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</si>
  <si>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</si>
  <si>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</si>
  <si>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</si>
  <si>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</si>
  <si>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</si>
  <si>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</si>
  <si>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</si>
  <si>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</si>
  <si>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</si>
  <si>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</si>
  <si>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</si>
  <si>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</si>
  <si>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</si>
  <si>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</si>
  <si>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</si>
  <si>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</si>
  <si>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</si>
  <si>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</si>
  <si>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</si>
  <si>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</si>
  <si>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</si>
  <si>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</si>
  <si>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</si>
  <si>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</si>
  <si>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</si>
  <si>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</si>
  <si>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</si>
  <si>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</si>
  <si>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</si>
  <si>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</si>
  <si>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</si>
  <si>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</si>
  <si>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</si>
  <si>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</si>
  <si>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</si>
  <si>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</si>
  <si>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</si>
  <si>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</si>
  <si>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</si>
  <si>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</si>
  <si>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</si>
  <si>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</si>
  <si>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</si>
  <si>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</si>
  <si>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</si>
  <si>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</si>
  <si>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</si>
  <si>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</si>
  <si>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</si>
  <si>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</si>
  <si>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</si>
  <si>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</si>
  <si>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</si>
  <si>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</si>
  <si>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</si>
  <si>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</si>
  <si>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</si>
  <si>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</si>
  <si>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</si>
  <si>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</si>
  <si>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</si>
  <si>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</si>
  <si>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</si>
  <si>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</si>
  <si>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</si>
  <si>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</si>
  <si>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</si>
  <si>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</si>
  <si>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</si>
  <si>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</si>
  <si>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</si>
  <si>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</si>
  <si>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</si>
  <si>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</si>
  <si>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</si>
  <si>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</si>
  <si>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</si>
  <si>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</si>
  <si>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</si>
  <si>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</si>
  <si>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</si>
  <si>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</si>
  <si>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</si>
  <si>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</si>
  <si>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</si>
  <si>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</si>
  <si>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</si>
  <si>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</si>
  <si>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</si>
  <si>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</si>
  <si>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</si>
  <si>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</si>
  <si>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</si>
  <si>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</si>
  <si>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</si>
  <si>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</si>
  <si>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</si>
  <si>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</si>
  <si>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</si>
  <si>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</si>
  <si>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</si>
  <si>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</si>
  <si>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</si>
  <si>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</si>
  <si>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</si>
  <si>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</si>
  <si>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</si>
  <si>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</si>
  <si>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</si>
  <si>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</si>
  <si>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</si>
  <si>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</si>
  <si>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</si>
  <si>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</si>
  <si>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</si>
  <si>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</si>
  <si>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</si>
  <si>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</si>
  <si>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</si>
  <si>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</si>
  <si>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</si>
  <si>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</si>
  <si>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</si>
  <si>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</si>
  <si>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</si>
  <si>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</si>
  <si>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</si>
  <si>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</si>
  <si>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</si>
  <si>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</si>
  <si>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</si>
  <si>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</si>
  <si>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</si>
  <si>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</si>
  <si>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</si>
  <si>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</si>
  <si>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</si>
  <si>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</si>
  <si>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</si>
  <si>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</si>
  <si>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</si>
  <si>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</si>
  <si>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</si>
  <si>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</si>
  <si>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</si>
  <si>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</si>
  <si>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</si>
  <si>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</si>
  <si>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</si>
  <si>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</si>
  <si>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</si>
  <si>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</si>
  <si>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</si>
  <si>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</si>
  <si>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</si>
  <si>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</si>
  <si>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</si>
  <si>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</si>
  <si>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</si>
  <si>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</si>
  <si>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</si>
  <si>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</si>
  <si>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</si>
  <si>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</si>
  <si>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</si>
  <si>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</si>
  <si>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</si>
  <si>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</si>
  <si>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</si>
  <si>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</si>
  <si>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</si>
  <si>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</si>
  <si>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</si>
  <si>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</si>
  <si>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</si>
  <si>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</si>
  <si>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</si>
  <si>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</si>
  <si>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</si>
  <si>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</si>
  <si>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</si>
  <si>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</si>
  <si>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</si>
  <si>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</si>
  <si>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</si>
  <si>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</si>
  <si>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</si>
  <si>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</si>
  <si>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</si>
  <si>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</si>
  <si>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</si>
  <si>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</si>
  <si>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</si>
  <si>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</si>
  <si>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</si>
  <si>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</si>
  <si>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</si>
  <si>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</si>
  <si>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</si>
  <si>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</si>
  <si>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</si>
  <si>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</si>
  <si>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</si>
  <si>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</si>
  <si>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</si>
  <si>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</si>
  <si>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</si>
  <si>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</si>
  <si>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</si>
  <si>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</si>
  <si>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</si>
  <si>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</si>
  <si>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</si>
  <si>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</si>
  <si>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</si>
  <si>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</si>
  <si>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</si>
  <si>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</si>
  <si>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</si>
  <si>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</si>
  <si>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</si>
  <si>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</si>
  <si>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</si>
  <si>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</si>
  <si>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</si>
  <si>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</si>
  <si>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</si>
  <si>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</si>
  <si>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</si>
  <si>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</si>
  <si>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</si>
  <si>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</si>
  <si>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</si>
  <si>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</si>
  <si>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</si>
  <si>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</si>
  <si>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</si>
  <si>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</si>
  <si>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</si>
  <si>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</si>
  <si>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</si>
  <si>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</si>
  <si>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</si>
  <si>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</si>
  <si>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</si>
  <si>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</si>
  <si>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</si>
  <si>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</si>
  <si>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</si>
  <si>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</si>
  <si>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</si>
  <si>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</si>
  <si>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</si>
  <si>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</si>
  <si>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</si>
  <si>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</si>
  <si>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</si>
  <si>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</si>
  <si>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</si>
  <si>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</si>
  <si>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</si>
  <si>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</si>
  <si>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</si>
  <si>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</si>
  <si>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</si>
  <si>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</si>
  <si>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</si>
  <si>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</si>
  <si>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</si>
  <si>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</si>
  <si>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</si>
  <si>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</si>
  <si>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</si>
  <si>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</si>
  <si>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</si>
  <si>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</si>
  <si>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</si>
  <si>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</si>
  <si>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</si>
  <si>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</si>
  <si>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</si>
  <si>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</si>
  <si>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</si>
  <si>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</si>
  <si>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</si>
  <si>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</si>
  <si>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</si>
  <si>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</si>
  <si>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</si>
  <si>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</si>
  <si>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</si>
  <si>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</si>
  <si>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</si>
  <si>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</si>
  <si>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</si>
  <si>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</si>
  <si>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</si>
  <si>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</si>
  <si>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</si>
  <si>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</si>
  <si>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</si>
  <si>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</si>
  <si>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</si>
  <si>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</si>
  <si>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</si>
  <si>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</si>
  <si>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</si>
  <si>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</si>
  <si>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</si>
  <si>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</si>
  <si>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</si>
  <si>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</si>
  <si>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</si>
  <si>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</si>
  <si>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</si>
  <si>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</si>
  <si>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</si>
  <si>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</si>
  <si>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</si>
  <si>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</si>
  <si>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</si>
  <si>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</si>
  <si>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</si>
  <si>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</si>
  <si>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</si>
  <si>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</si>
  <si>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</si>
  <si>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</si>
  <si>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</si>
  <si>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</si>
  <si>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</si>
  <si>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</si>
  <si>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</si>
  <si>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</si>
  <si>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</si>
  <si>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</si>
  <si>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</si>
  <si>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</si>
  <si>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</si>
  <si>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</si>
  <si>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</si>
  <si>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</si>
  <si>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</si>
  <si>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</si>
  <si>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</si>
  <si>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</si>
  <si>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</si>
  <si>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</si>
  <si>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</si>
  <si>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</si>
  <si>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</si>
  <si>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</si>
  <si>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</si>
  <si>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</si>
  <si>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</si>
  <si>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</si>
  <si>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</si>
  <si>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</si>
  <si>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</si>
  <si>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</si>
  <si>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</si>
  <si>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</si>
  <si>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</si>
  <si>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</si>
  <si>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</si>
  <si>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</si>
  <si>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</si>
  <si>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</si>
  <si>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</si>
  <si>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</si>
  <si>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</si>
  <si>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</si>
  <si>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</si>
  <si>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</si>
  <si>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</si>
  <si>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</si>
  <si>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</si>
  <si>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</si>
  <si>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</si>
  <si>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</si>
  <si>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</si>
  <si>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</si>
  <si>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</si>
  <si>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</si>
  <si>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</si>
  <si>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</si>
  <si>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</si>
  <si>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</si>
  <si>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</si>
  <si>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</si>
  <si>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</si>
  <si>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</si>
  <si>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</si>
  <si>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</si>
  <si>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</si>
  <si>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</si>
  <si>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</si>
  <si>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</si>
  <si>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</si>
  <si>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</si>
  <si>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</si>
  <si>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</si>
  <si>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</si>
  <si>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</si>
  <si>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</si>
  <si>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</si>
  <si>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</si>
  <si>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</si>
  <si>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</si>
  <si>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</si>
  <si>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</si>
  <si>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</si>
  <si>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</si>
  <si>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</si>
  <si>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</si>
  <si>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</si>
  <si>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</si>
  <si>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</si>
  <si>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</si>
  <si>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</si>
  <si>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</si>
  <si>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</si>
  <si>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</si>
  <si>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</si>
  <si>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</si>
  <si>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</si>
  <si>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</si>
  <si>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</si>
  <si>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</si>
  <si>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</si>
  <si>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</si>
  <si>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</si>
  <si>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</si>
  <si>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</si>
  <si>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</si>
  <si>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</si>
  <si>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</si>
  <si>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</si>
  <si>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</si>
  <si>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</si>
  <si>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</si>
  <si>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</si>
  <si>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</si>
  <si>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</si>
  <si>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</si>
  <si>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</si>
  <si>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</si>
  <si>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</si>
  <si>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</si>
  <si>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</si>
  <si>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</si>
  <si>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</si>
  <si>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</si>
  <si>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</si>
  <si>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</si>
  <si>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</si>
  <si>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</si>
  <si>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</si>
  <si>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</si>
  <si>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</si>
  <si>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</si>
  <si>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</si>
  <si>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</si>
  <si>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</si>
  <si>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</si>
  <si>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</si>
  <si>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</si>
  <si>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</si>
  <si>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</si>
  <si>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</si>
  <si>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</si>
  <si>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</si>
  <si>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</si>
  <si>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</si>
  <si>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</si>
  <si>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</si>
  <si>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</si>
  <si>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</si>
  <si>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</si>
  <si>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</si>
  <si>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</si>
  <si>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</si>
  <si>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</si>
  <si>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</si>
  <si>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</si>
  <si>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</si>
  <si>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</si>
  <si>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</si>
  <si>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</si>
  <si>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</si>
  <si>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</si>
  <si>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</si>
  <si>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</si>
  <si>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</si>
  <si>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</si>
  <si>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</si>
  <si>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</si>
  <si>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</si>
  <si>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</si>
  <si>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</si>
  <si>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</si>
  <si>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</si>
  <si>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</si>
  <si>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</si>
  <si>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</si>
  <si>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</si>
  <si>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</si>
  <si>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</si>
  <si>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</si>
  <si>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</si>
  <si>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</si>
  <si>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</si>
  <si>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</si>
  <si>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</si>
  <si>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</si>
  <si>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</si>
  <si>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</si>
  <si>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</si>
  <si>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</si>
  <si>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</si>
  <si>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</si>
  <si>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</si>
  <si>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</si>
  <si>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</si>
  <si>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</si>
  <si>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</si>
  <si>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</si>
  <si>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</si>
  <si>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</si>
  <si>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</si>
  <si>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</si>
  <si>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</si>
  <si>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</si>
  <si>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</si>
  <si>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</si>
  <si>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</si>
  <si>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</si>
  <si>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</si>
  <si>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</si>
  <si>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</si>
  <si>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</si>
  <si>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</si>
  <si>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</si>
  <si>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</si>
  <si>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</si>
  <si>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</si>
  <si>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</si>
  <si>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</si>
  <si>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</si>
  <si>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</si>
  <si>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</si>
  <si>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</si>
  <si>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</si>
  <si>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</si>
  <si>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</si>
  <si>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</si>
  <si>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</si>
  <si>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</si>
  <si>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</si>
  <si>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</si>
  <si>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</si>
  <si>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</si>
  <si>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</si>
  <si>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</si>
  <si>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</si>
  <si>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</si>
  <si>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</si>
  <si>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</si>
  <si>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</si>
  <si>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</si>
  <si>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</si>
  <si>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</si>
  <si>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</si>
  <si>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</si>
  <si>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</si>
  <si>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</si>
  <si>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</si>
  <si>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</si>
  <si>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</si>
  <si>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</si>
  <si>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</si>
  <si>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</si>
  <si>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</si>
  <si>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</si>
  <si>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</si>
  <si>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</si>
  <si>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</si>
  <si>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</si>
  <si>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</si>
  <si>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</si>
  <si>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</si>
  <si>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</si>
  <si>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</si>
  <si>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</si>
  <si>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</si>
  <si>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</si>
  <si>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</si>
  <si>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</si>
  <si>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</si>
  <si>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</si>
  <si>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</si>
  <si>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</si>
  <si>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</si>
  <si>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</si>
  <si>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</si>
  <si>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</si>
  <si>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</si>
  <si>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</si>
  <si>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</si>
  <si>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</si>
  <si>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</si>
  <si>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</si>
  <si>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</si>
  <si>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</si>
  <si>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</si>
  <si>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</si>
  <si>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</si>
  <si>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</si>
  <si>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</si>
  <si>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</si>
  <si>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</si>
  <si>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</si>
  <si>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</si>
  <si>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</si>
  <si>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</si>
  <si>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</si>
  <si>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</si>
  <si>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</si>
  <si>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</si>
  <si>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</si>
  <si>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</si>
  <si>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</si>
  <si>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</si>
  <si>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</si>
  <si>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</si>
  <si>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</si>
  <si>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</si>
  <si>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</si>
  <si>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</si>
  <si>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</si>
  <si>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</si>
  <si>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</si>
  <si>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</si>
  <si>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</si>
  <si>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</si>
  <si>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</si>
  <si>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</si>
  <si>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</si>
  <si>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</si>
  <si>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</si>
  <si>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</si>
  <si>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</si>
  <si>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</si>
  <si>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</si>
  <si>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</si>
  <si>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</si>
  <si>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</si>
  <si>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</si>
  <si>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</si>
  <si>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</si>
  <si>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</si>
  <si>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</si>
  <si>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</si>
  <si>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</si>
  <si>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</si>
  <si>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</si>
  <si>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</si>
  <si>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</si>
  <si>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</si>
  <si>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</si>
  <si>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</si>
  <si>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</si>
  <si>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</si>
  <si>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</si>
  <si>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</si>
  <si>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</si>
  <si>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</si>
  <si>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</si>
  <si>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</si>
  <si>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</si>
  <si>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</si>
  <si>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</si>
  <si>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</si>
  <si>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</si>
  <si>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</si>
  <si>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</si>
  <si>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</si>
  <si>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</si>
  <si>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</si>
  <si>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</si>
  <si>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</si>
  <si>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</si>
  <si>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</si>
  <si>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</si>
  <si>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</si>
  <si>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</si>
  <si>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</si>
  <si>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</si>
  <si>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</si>
  <si>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</si>
  <si>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</si>
  <si>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</si>
  <si>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</si>
  <si>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</si>
  <si>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</si>
  <si>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</si>
  <si>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</si>
  <si>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</si>
  <si>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</si>
  <si>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</si>
  <si>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</si>
  <si>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</si>
  <si>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</si>
  <si>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</si>
  <si>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</si>
  <si>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</si>
  <si>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</si>
  <si>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</si>
  <si>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</si>
  <si>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</si>
  <si>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</si>
  <si>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</si>
  <si>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</si>
  <si>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</si>
  <si>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</si>
  <si>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</si>
  <si>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</si>
  <si>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</si>
  <si>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</si>
  <si>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</si>
  <si>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</si>
  <si>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</si>
  <si>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</si>
  <si>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</si>
  <si>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</si>
  <si>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</si>
  <si>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</si>
  <si>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</si>
  <si>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</si>
  <si>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</si>
  <si>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</si>
  <si>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</si>
  <si>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</si>
  <si>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</si>
  <si>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</si>
  <si>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</si>
  <si>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</si>
  <si>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</si>
  <si>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</si>
  <si>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</si>
  <si>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</si>
  <si>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</si>
  <si>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</si>
  <si>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</si>
  <si>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</si>
  <si>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</si>
  <si>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</si>
  <si>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</si>
  <si>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</si>
  <si>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</si>
  <si>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</si>
  <si>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</si>
  <si>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</si>
  <si>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</si>
  <si>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</si>
  <si>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</si>
  <si>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</si>
  <si>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</si>
  <si>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</si>
  <si>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</si>
  <si>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</si>
  <si>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</si>
  <si>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</si>
  <si>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</si>
  <si>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</si>
  <si>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</si>
  <si>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</si>
  <si>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</si>
  <si>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</si>
  <si>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</si>
  <si>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</si>
  <si>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</si>
  <si>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</si>
  <si>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</si>
  <si>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</si>
  <si>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</si>
  <si>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</si>
  <si>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</si>
  <si>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</si>
  <si>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</si>
  <si>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</si>
  <si>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</si>
  <si>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</si>
  <si>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</si>
  <si>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</si>
  <si>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</si>
  <si>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</si>
  <si>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</si>
  <si>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</si>
  <si>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</si>
  <si>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</si>
  <si>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</si>
  <si>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</si>
  <si>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</si>
  <si>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</si>
  <si>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</si>
  <si>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</si>
  <si>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</si>
  <si>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</si>
  <si>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</si>
  <si>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</si>
  <si>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</si>
  <si>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</si>
  <si>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</si>
  <si>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</si>
  <si>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</si>
  <si>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</si>
  <si>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</si>
  <si>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</si>
  <si>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</si>
  <si>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</si>
  <si>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</si>
  <si>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</si>
  <si>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</si>
  <si>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</si>
  <si>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</si>
  <si>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</si>
  <si>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</si>
  <si>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</si>
  <si>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</si>
  <si>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</si>
  <si>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</si>
  <si>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</si>
  <si>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</si>
  <si>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</si>
  <si>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</si>
  <si>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</si>
  <si>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</si>
  <si>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</si>
  <si>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</si>
  <si>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</si>
  <si>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</si>
  <si>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</si>
  <si>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</si>
  <si>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</si>
  <si>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</si>
  <si>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</si>
  <si>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</si>
  <si>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</si>
  <si>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</si>
  <si>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</si>
  <si>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</si>
  <si>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</si>
  <si>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</si>
  <si>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</si>
  <si>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</si>
  <si>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</si>
  <si>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</si>
  <si>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</si>
  <si>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</si>
  <si>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</si>
  <si>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</si>
  <si>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</si>
  <si>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</si>
  <si>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</si>
  <si>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</si>
  <si>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</si>
  <si>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</si>
  <si>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</si>
  <si>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</si>
  <si>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</si>
  <si>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</si>
  <si>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</si>
  <si>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</si>
  <si>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</si>
  <si>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</si>
  <si>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</si>
  <si>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</si>
  <si>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</si>
  <si>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</si>
  <si>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</si>
  <si>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</si>
  <si>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</si>
  <si>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</si>
  <si>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</si>
  <si>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</si>
  <si>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</si>
  <si>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</si>
  <si>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</si>
  <si>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</si>
  <si>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</si>
  <si>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</si>
  <si>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</si>
  <si>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</si>
  <si>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</si>
  <si>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</si>
  <si>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</si>
  <si>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</si>
  <si>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</si>
  <si>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</si>
  <si>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</si>
  <si>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</si>
  <si>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</si>
  <si>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</si>
  <si>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</si>
  <si>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</si>
  <si>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</si>
  <si>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</si>
  <si>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</si>
  <si>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</si>
  <si>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</si>
  <si>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</si>
  <si>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</si>
  <si>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</si>
  <si>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</si>
  <si>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</si>
  <si>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</si>
  <si>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</si>
  <si>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</si>
  <si>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</si>
  <si>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</si>
  <si>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</si>
  <si>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</si>
  <si>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</si>
  <si>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</si>
  <si>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</si>
  <si>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</si>
  <si>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</si>
  <si>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</si>
  <si>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</si>
  <si>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</si>
  <si>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</si>
  <si>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</si>
  <si>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</si>
  <si>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</si>
  <si>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</si>
  <si>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</si>
  <si>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</si>
  <si>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</si>
  <si>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</si>
  <si>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</si>
  <si>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</si>
  <si>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</si>
  <si>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</si>
  <si>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</si>
  <si>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</si>
  <si>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</si>
  <si>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</si>
  <si>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</si>
  <si>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</si>
  <si>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</si>
  <si>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</si>
  <si>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</si>
  <si>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</si>
  <si>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</si>
  <si>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</si>
  <si>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</si>
  <si>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</si>
  <si>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</si>
  <si>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</si>
  <si>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</si>
  <si>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</si>
  <si>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</si>
  <si>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</si>
  <si>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</si>
  <si>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</si>
  <si>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</si>
  <si>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</si>
  <si>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</si>
  <si>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</si>
  <si>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</si>
  <si>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</si>
  <si>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</si>
  <si>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</si>
  <si>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</si>
  <si>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</si>
  <si>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</si>
  <si>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</si>
  <si>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</si>
  <si>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</si>
  <si>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</si>
  <si>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</si>
  <si>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</si>
  <si>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</si>
  <si>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</si>
  <si>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</si>
  <si>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</si>
  <si>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</si>
  <si>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</si>
  <si>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</si>
  <si>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</si>
  <si>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</si>
  <si>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</si>
  <si>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</si>
  <si>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</si>
  <si>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</si>
  <si>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</si>
  <si>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</si>
  <si>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</si>
  <si>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</si>
  <si>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</si>
  <si>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</si>
  <si>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</si>
  <si>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</si>
  <si>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</si>
  <si>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</si>
  <si>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</si>
  <si>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</si>
  <si>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</si>
  <si>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</si>
  <si>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</si>
  <si>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</si>
  <si>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</si>
  <si>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</si>
  <si>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</si>
  <si>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</si>
  <si>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</si>
  <si>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</si>
  <si>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</si>
  <si>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</si>
  <si>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</si>
  <si>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</si>
  <si>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</si>
  <si>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</si>
  <si>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</si>
  <si>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</si>
  <si>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</si>
  <si>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</si>
  <si>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</si>
  <si>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</si>
  <si>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</si>
  <si>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</si>
  <si>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</si>
  <si>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</si>
  <si>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</si>
  <si>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</si>
  <si>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</si>
  <si>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</si>
  <si>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</si>
  <si>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</si>
  <si>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</si>
  <si>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</si>
  <si>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</si>
  <si>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</si>
  <si>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</si>
  <si>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</si>
  <si>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</si>
  <si>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</si>
  <si>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</si>
  <si>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</si>
  <si>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</si>
  <si>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</si>
  <si>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</si>
  <si>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</si>
  <si>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</si>
  <si>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</si>
  <si>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</si>
  <si>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</si>
  <si>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</si>
  <si>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</si>
  <si>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</si>
  <si>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</si>
  <si>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</si>
  <si>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</si>
  <si>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</si>
  <si>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</si>
  <si>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</si>
  <si>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</si>
  <si>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</si>
  <si>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</si>
  <si>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</si>
  <si>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</si>
  <si>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</si>
  <si>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</si>
  <si>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</si>
  <si>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</si>
  <si>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</si>
  <si>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</si>
  <si>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</si>
  <si>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</si>
  <si>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</si>
  <si>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</si>
  <si>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</si>
  <si>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</si>
  <si>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</si>
  <si>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</si>
  <si>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</si>
  <si>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</si>
  <si>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</si>
  <si>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</si>
  <si>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</si>
  <si>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</si>
  <si>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</si>
  <si>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</si>
  <si>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</si>
  <si>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</si>
  <si>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</si>
  <si>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</si>
  <si>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</si>
  <si>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</si>
  <si>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</si>
  <si>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</si>
  <si>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</si>
  <si>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</si>
  <si>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</si>
  <si>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</si>
  <si>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</si>
  <si>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</si>
  <si>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</si>
  <si>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</si>
  <si>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</si>
  <si>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</si>
  <si>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</si>
  <si>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</si>
  <si>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</si>
  <si>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</si>
  <si>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</si>
  <si>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</si>
  <si>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</si>
  <si>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</si>
  <si>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</si>
  <si>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</si>
  <si>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</si>
  <si>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</si>
  <si>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</si>
  <si>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</si>
  <si>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</si>
  <si>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</si>
  <si>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</si>
  <si>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</si>
  <si>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</si>
  <si>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</si>
  <si>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</si>
  <si>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</si>
  <si>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</si>
  <si>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</si>
  <si>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</si>
  <si>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</si>
  <si>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</si>
  <si>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</si>
  <si>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</si>
  <si>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</si>
  <si>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</si>
  <si>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</si>
  <si>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</si>
  <si>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</si>
  <si>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</si>
  <si>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</si>
  <si>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</si>
  <si>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</si>
  <si>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</si>
  <si>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</si>
  <si>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</si>
  <si>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</si>
  <si>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</si>
  <si>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</si>
  <si>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</si>
  <si>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</si>
  <si>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</si>
  <si>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</si>
  <si>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</si>
  <si>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</si>
  <si>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</si>
  <si>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</si>
  <si>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</si>
  <si>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</si>
  <si>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</si>
  <si>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</si>
  <si>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</si>
  <si>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</si>
  <si>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</si>
  <si>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</si>
  <si>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</si>
  <si>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</si>
  <si>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</si>
  <si>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</si>
  <si>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</si>
  <si>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</si>
  <si>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</si>
  <si>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</si>
  <si>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</si>
  <si>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</si>
  <si>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</si>
  <si>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</si>
  <si>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</si>
  <si>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</si>
  <si>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</si>
  <si>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</si>
  <si>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</si>
  <si>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</si>
  <si>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</si>
  <si>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</si>
  <si>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</si>
  <si>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</si>
  <si>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</si>
  <si>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</si>
  <si>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</si>
  <si>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</si>
  <si>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</si>
  <si>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</si>
  <si>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</si>
  <si>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</si>
  <si>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</si>
  <si>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</si>
  <si>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</si>
  <si>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</si>
  <si>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</si>
  <si>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</si>
  <si>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</si>
  <si>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</si>
  <si>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</si>
  <si>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</si>
  <si>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</si>
  <si>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</si>
  <si>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</si>
  <si>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</si>
  <si>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</si>
  <si>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</si>
  <si>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</si>
  <si>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</si>
  <si>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</si>
  <si>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</si>
  <si>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</si>
  <si>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</si>
  <si>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</si>
  <si>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</si>
  <si>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</si>
  <si>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</si>
  <si>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</si>
  <si>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</si>
  <si>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</si>
  <si>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</si>
  <si>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</si>
  <si>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</si>
  <si>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</si>
  <si>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</si>
  <si>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</si>
  <si>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</si>
  <si>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</si>
  <si>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</si>
  <si>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</si>
  <si>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</si>
  <si>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</si>
  <si>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</si>
  <si>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</si>
  <si>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</si>
  <si>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</si>
  <si>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</si>
  <si>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</si>
  <si>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</si>
  <si>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</si>
  <si>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</si>
  <si>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</si>
  <si>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</si>
  <si>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</si>
  <si>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</si>
  <si>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</si>
  <si>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</si>
  <si>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</si>
  <si>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</si>
  <si>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</si>
  <si>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</si>
  <si>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</si>
  <si>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</si>
  <si>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</si>
  <si>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</si>
  <si>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</si>
  <si>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</si>
  <si>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</si>
  <si>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</si>
  <si>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</si>
  <si>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</si>
  <si>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</si>
  <si>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</si>
  <si>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</si>
  <si>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</si>
  <si>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</si>
  <si>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</si>
  <si>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</si>
  <si>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</si>
  <si>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</si>
  <si>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</si>
  <si>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</si>
  <si>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</si>
  <si>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</si>
  <si>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</si>
  <si>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</si>
  <si>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</si>
  <si>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</si>
  <si>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</si>
  <si>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</si>
  <si>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</si>
  <si>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</si>
  <si>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</si>
  <si>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</si>
  <si>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</si>
  <si>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</si>
  <si>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</si>
  <si>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</si>
  <si>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</si>
  <si>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</si>
  <si>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</si>
  <si>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</si>
  <si>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</si>
  <si>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</si>
  <si>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</si>
  <si>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</si>
  <si>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</si>
  <si>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</si>
  <si>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</si>
  <si>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</si>
  <si>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</si>
  <si>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</si>
  <si>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</si>
  <si>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</si>
  <si>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</si>
  <si>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</si>
  <si>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</si>
  <si>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</si>
  <si>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</si>
  <si>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</si>
  <si>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</si>
  <si>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</si>
  <si>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</si>
  <si>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</si>
  <si>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</si>
  <si>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</si>
  <si>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</si>
  <si>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</si>
  <si>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</si>
  <si>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</si>
  <si>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</si>
  <si>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</si>
  <si>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</si>
  <si>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</si>
  <si>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</si>
  <si>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</si>
  <si>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</si>
  <si>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</si>
  <si>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</si>
  <si>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</si>
  <si>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</si>
  <si>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</si>
  <si>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</si>
  <si>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</si>
  <si>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</si>
  <si>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</si>
  <si>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</si>
  <si>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</si>
  <si>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</si>
  <si>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</si>
  <si>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</si>
  <si>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</si>
  <si>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</si>
  <si>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</si>
  <si>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</si>
  <si>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</si>
  <si>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</si>
  <si>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</si>
  <si>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</si>
  <si>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</si>
  <si>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</si>
  <si>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</si>
  <si>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</si>
  <si>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</si>
  <si>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</si>
  <si>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</si>
  <si>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</si>
  <si>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</si>
  <si>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</si>
  <si>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</si>
  <si>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</si>
  <si>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</si>
  <si>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</si>
  <si>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</si>
  <si>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</si>
  <si>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</si>
  <si>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</si>
  <si>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</si>
  <si>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</si>
  <si>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</si>
  <si>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</si>
  <si>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</si>
  <si>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</si>
  <si>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</si>
  <si>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</si>
  <si>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</si>
  <si>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</si>
  <si>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</si>
  <si>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</si>
  <si>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</si>
  <si>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</si>
  <si>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</si>
  <si>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</si>
  <si>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</si>
  <si>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</si>
  <si>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</si>
  <si>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</si>
  <si>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</si>
  <si>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</si>
  <si>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</si>
  <si>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</si>
  <si>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</si>
  <si>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</si>
  <si>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</si>
  <si>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</si>
  <si>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</si>
  <si>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</si>
  <si>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</si>
  <si>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</si>
  <si>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</si>
  <si>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</si>
  <si>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</si>
  <si>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</si>
  <si>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</si>
  <si>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</si>
  <si>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</si>
  <si>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</si>
  <si>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</si>
  <si>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</si>
  <si>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</si>
  <si>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</si>
  <si>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</si>
  <si>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</si>
  <si>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</si>
  <si>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</si>
  <si>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</si>
  <si>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</si>
  <si>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</si>
  <si>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</si>
  <si>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</si>
  <si>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</si>
  <si>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</si>
  <si>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</si>
  <si>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</si>
  <si>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</si>
  <si>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</si>
  <si>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</si>
  <si>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</si>
  <si>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</si>
  <si>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</si>
  <si>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</si>
  <si>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</si>
  <si>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</si>
  <si>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</si>
  <si>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</si>
  <si>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</si>
  <si>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</si>
  <si>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</si>
  <si>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</si>
  <si>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</si>
  <si>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</si>
  <si>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</si>
  <si>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</si>
  <si>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</si>
  <si>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</si>
  <si>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</si>
  <si>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</si>
  <si>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</si>
  <si>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</si>
  <si>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</si>
  <si>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</si>
  <si>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</si>
  <si>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</si>
  <si>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</si>
  <si>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</si>
  <si>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</si>
  <si>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</si>
  <si>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</si>
  <si>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</si>
  <si>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</si>
  <si>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</si>
  <si>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</si>
  <si>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</si>
  <si>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</si>
  <si>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</si>
  <si>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</si>
  <si>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</si>
  <si>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</si>
  <si>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</si>
  <si>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</si>
  <si>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</si>
  <si>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</si>
  <si>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</si>
  <si>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</si>
  <si>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</si>
  <si>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</si>
  <si>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</si>
  <si>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</si>
  <si>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</si>
  <si>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</si>
  <si>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</si>
  <si>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</si>
  <si>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</si>
  <si>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</si>
  <si>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</si>
  <si>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</si>
  <si>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</si>
  <si>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</si>
  <si>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</si>
  <si>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</si>
  <si>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</si>
  <si>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</si>
  <si>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</si>
  <si>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</si>
  <si>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</si>
  <si>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</si>
  <si>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</si>
  <si>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</si>
  <si>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</si>
  <si>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</si>
  <si>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</si>
  <si>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</si>
  <si>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</si>
  <si>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</si>
  <si>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</si>
  <si>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</si>
  <si>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</si>
  <si>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</si>
  <si>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</si>
  <si>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</si>
  <si>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</si>
  <si>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</si>
  <si>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</si>
  <si>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</si>
  <si>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</si>
  <si>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</si>
  <si>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</si>
  <si>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</si>
  <si>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</si>
  <si>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</si>
  <si>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</si>
  <si>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</si>
  <si>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</si>
  <si>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</si>
  <si>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</si>
  <si>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</si>
  <si>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</si>
  <si>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</si>
  <si>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</si>
  <si>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</si>
  <si>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</si>
  <si>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</si>
  <si>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</si>
  <si>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</si>
  <si>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</si>
  <si>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</si>
  <si>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</si>
  <si>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</si>
  <si>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</si>
  <si>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</si>
  <si>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</si>
  <si>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</si>
  <si>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</si>
  <si>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</si>
  <si>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</si>
  <si>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</si>
  <si>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</si>
  <si>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</si>
  <si>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</si>
  <si>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</si>
  <si>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</si>
  <si>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</si>
  <si>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</si>
  <si>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</si>
  <si>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</si>
  <si>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</si>
  <si>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</si>
  <si>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</si>
  <si>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</si>
  <si>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</si>
  <si>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</si>
  <si>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</si>
  <si>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</si>
  <si>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</si>
  <si>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</si>
  <si>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</si>
  <si>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</si>
  <si>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</si>
  <si>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</si>
  <si>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</si>
  <si>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</si>
  <si>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</si>
  <si>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2021-68-20000125.0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</si>
  <si>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</si>
  <si>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68-26-2014-612</t>
  </si>
  <si>
    <t>68-26-2016-327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</si>
  <si>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</si>
  <si>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</si>
  <si>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777-2016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</si>
  <si>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</si>
  <si>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68-0630-2017
</t>
  </si>
  <si>
    <t>Prestar el servicio de atención a niños y niñas menores de 5 años, o hasta su ingreso al grado de transición, con el fin de promover el desarrollo integral de la primera infancia con calidad, de conformidad con el lineamiento, el manual operativo y las directrices y parámetros establecidos por el ICBF.</t>
  </si>
  <si>
    <t>68-392-2018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</si>
  <si>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</si>
  <si>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 xml:space="preserve">68-198-2019 </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</si>
  <si>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</si>
  <si>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</si>
  <si>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68-186-2020</t>
  </si>
  <si>
    <t>REBECA PRADA GOMEZ</t>
  </si>
  <si>
    <t>carrera 8 20  66 Brr La Raiz</t>
  </si>
  <si>
    <t>3134012119</t>
  </si>
  <si>
    <t>Zapatoca</t>
  </si>
  <si>
    <t>chaticoszapatoca@hotmail.com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</si>
</sst>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E194" sqref="E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10" t="s">
        <v>8</v>
      </c>
      <c r="M15" s="210"/>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890204066</v>
      </c>
      <c r="C20" s="5"/>
      <c r="D20" s="73"/>
      <c r="E20" s="5"/>
      <c r="F20" s="5"/>
      <c r="G20" s="5"/>
      <c r="H20" s="187"/>
      <c r="I20" s="149" t="s">
        <v>887</v>
      </c>
      <c r="J20" s="150" t="s">
        <v>961</v>
      </c>
      <c r="K20" s="151">
        <v>768630653</v>
      </c>
      <c r="L20" s="152"/>
      <c r="M20" s="152">
        <v>44561</v>
      </c>
      <c r="N20" s="135">
        <f>+(M20-L20)/30</f>
        <v>1485.3666666666666</v>
      </c>
      <c r="O20" s="138"/>
      <c r="U20" s="134"/>
      <c r="V20" s="105">
        <f ca="1">NOW()</f>
        <v>44194.751604166668</v>
      </c>
      <c r="W20" s="105">
        <f ca="1">NOW()</f>
        <v>44194.751604166668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SOCIEDAD SAN VICENTE DE PAUL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21" t="s">
        <v>2678</v>
      </c>
      <c r="E48" s="145">
        <v>42004</v>
      </c>
      <c r="F48" s="145">
        <v>42369</v>
      </c>
      <c r="G48" s="160">
        <f>IF(AND(E48&lt;&gt;"",F48&lt;&gt;""),((F48-E48)/30),"")</f>
        <v>12.166666666666666</v>
      </c>
      <c r="H48" s="119" t="s">
        <v>2681</v>
      </c>
      <c r="I48" s="113" t="s">
        <v>887</v>
      </c>
      <c r="J48" s="113" t="s">
        <v>961</v>
      </c>
      <c r="K48" s="123">
        <v>294927228</v>
      </c>
      <c r="L48" s="115"/>
      <c r="M48" s="117"/>
      <c r="N48" s="115" t="s">
        <v>27</v>
      </c>
      <c r="O48" s="115" t="s">
        <v>26</v>
      </c>
      <c r="P48" s="78"/>
    </row>
    <row r="49" spans="1:16" s="6" customFormat="1" ht="24.75" customHeight="1" x14ac:dyDescent="0.25">
      <c r="A49" s="143">
        <v>2</v>
      </c>
      <c r="B49" s="111" t="s">
        <v>2664</v>
      </c>
      <c r="C49" s="112" t="s">
        <v>31</v>
      </c>
      <c r="D49" s="121" t="s">
        <v>2679</v>
      </c>
      <c r="E49" s="145">
        <v>42403</v>
      </c>
      <c r="F49" s="145">
        <v>42719</v>
      </c>
      <c r="G49" s="160">
        <f t="shared" ref="G49:G50" si="2">IF(AND(E49&lt;&gt;"",F49&lt;&gt;""),((F49-E49)/30),"")</f>
        <v>10.533333333333333</v>
      </c>
      <c r="H49" s="114" t="s">
        <v>2680</v>
      </c>
      <c r="I49" s="113" t="s">
        <v>887</v>
      </c>
      <c r="J49" s="113" t="s">
        <v>961</v>
      </c>
      <c r="K49" s="116">
        <v>284888042</v>
      </c>
      <c r="L49" s="115"/>
      <c r="M49" s="117"/>
      <c r="N49" s="115" t="s">
        <v>27</v>
      </c>
      <c r="O49" s="115" t="s">
        <v>26</v>
      </c>
      <c r="P49" s="78"/>
    </row>
    <row r="50" spans="1:16" s="6" customFormat="1" ht="24.75" customHeight="1" x14ac:dyDescent="0.25">
      <c r="A50" s="143">
        <v>3</v>
      </c>
      <c r="B50" s="111" t="s">
        <v>2664</v>
      </c>
      <c r="C50" s="112" t="s">
        <v>31</v>
      </c>
      <c r="D50" s="110" t="s">
        <v>2682</v>
      </c>
      <c r="E50" s="145">
        <v>42723</v>
      </c>
      <c r="F50" s="145">
        <v>43084</v>
      </c>
      <c r="G50" s="160">
        <f t="shared" si="2"/>
        <v>12.033333333333333</v>
      </c>
      <c r="H50" s="119" t="s">
        <v>2683</v>
      </c>
      <c r="I50" s="113" t="s">
        <v>887</v>
      </c>
      <c r="J50" s="113" t="s">
        <v>961</v>
      </c>
      <c r="K50" s="116">
        <v>346922563</v>
      </c>
      <c r="L50" s="115"/>
      <c r="M50" s="117"/>
      <c r="N50" s="115" t="s">
        <v>27</v>
      </c>
      <c r="O50" s="115" t="s">
        <v>26</v>
      </c>
      <c r="P50" s="78"/>
    </row>
    <row r="51" spans="1:16" s="6" customFormat="1" ht="24.75" customHeight="1" outlineLevel="1" x14ac:dyDescent="0.25">
      <c r="A51" s="143">
        <v>4</v>
      </c>
      <c r="B51" s="111" t="s">
        <v>2664</v>
      </c>
      <c r="C51" s="112" t="s">
        <v>31</v>
      </c>
      <c r="D51" s="177" t="s">
        <v>2684</v>
      </c>
      <c r="E51" s="145">
        <v>43073</v>
      </c>
      <c r="F51" s="145">
        <v>43404</v>
      </c>
      <c r="G51" s="160">
        <f t="shared" ref="G51:G107" si="3">IF(AND(E51&lt;&gt;"",F51&lt;&gt;""),((F51-E51)/30),"")</f>
        <v>11.033333333333333</v>
      </c>
      <c r="H51" s="114" t="s">
        <v>2685</v>
      </c>
      <c r="I51" s="113" t="s">
        <v>887</v>
      </c>
      <c r="J51" s="113" t="s">
        <v>961</v>
      </c>
      <c r="K51" s="116">
        <v>291178131</v>
      </c>
      <c r="L51" s="115"/>
      <c r="M51" s="117"/>
      <c r="N51" s="115" t="s">
        <v>27</v>
      </c>
      <c r="O51" s="115" t="s">
        <v>26</v>
      </c>
      <c r="P51" s="78"/>
    </row>
    <row r="52" spans="1:16" s="7" customFormat="1" ht="24.75" customHeight="1" outlineLevel="1" x14ac:dyDescent="0.25">
      <c r="A52" s="144">
        <v>5</v>
      </c>
      <c r="B52" s="111" t="s">
        <v>2664</v>
      </c>
      <c r="C52" s="112" t="s">
        <v>31</v>
      </c>
      <c r="D52" s="110" t="s">
        <v>2686</v>
      </c>
      <c r="E52" s="145">
        <v>43405</v>
      </c>
      <c r="F52" s="145">
        <v>43434</v>
      </c>
      <c r="G52" s="160">
        <f t="shared" si="3"/>
        <v>0.96666666666666667</v>
      </c>
      <c r="H52" s="119" t="s">
        <v>2687</v>
      </c>
      <c r="I52" s="113" t="s">
        <v>887</v>
      </c>
      <c r="J52" s="113" t="s">
        <v>961</v>
      </c>
      <c r="K52" s="123">
        <v>33568549</v>
      </c>
      <c r="L52" s="115"/>
      <c r="M52" s="117"/>
      <c r="N52" s="115" t="s">
        <v>27</v>
      </c>
      <c r="O52" s="115" t="s">
        <v>26</v>
      </c>
      <c r="P52" s="79"/>
    </row>
    <row r="53" spans="1:16" s="7" customFormat="1" ht="24.75" customHeight="1" outlineLevel="1" x14ac:dyDescent="0.25">
      <c r="A53" s="144">
        <v>6</v>
      </c>
      <c r="B53" s="111" t="s">
        <v>2664</v>
      </c>
      <c r="C53" s="112" t="s">
        <v>31</v>
      </c>
      <c r="D53" s="110" t="s">
        <v>2688</v>
      </c>
      <c r="E53" s="145">
        <v>43486</v>
      </c>
      <c r="F53" s="145">
        <v>43819</v>
      </c>
      <c r="G53" s="160">
        <f t="shared" si="3"/>
        <v>11.1</v>
      </c>
      <c r="H53" s="119" t="s">
        <v>2689</v>
      </c>
      <c r="I53" s="113" t="s">
        <v>887</v>
      </c>
      <c r="J53" s="113" t="s">
        <v>961</v>
      </c>
      <c r="K53" s="116">
        <v>345246586</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2691</v>
      </c>
      <c r="E114" s="145">
        <v>43878</v>
      </c>
      <c r="F114" s="145">
        <v>44196</v>
      </c>
      <c r="G114" s="160">
        <f>IF(AND(E114&lt;&gt;"",F114&lt;&gt;""),((F114-E114)/30),"")</f>
        <v>10.6</v>
      </c>
      <c r="H114" s="122" t="s">
        <v>2690</v>
      </c>
      <c r="I114" s="121" t="s">
        <v>887</v>
      </c>
      <c r="J114" s="121" t="s">
        <v>961</v>
      </c>
      <c r="K114" s="123">
        <v>351576195</v>
      </c>
      <c r="L114" s="100">
        <f>+IF(AND(K114&gt;0,O114="Ejecución"),(K114/877802)*Tabla28[[#This Row],[% participación]],IF(AND(K114&gt;0,O114&lt;&gt;"Ejecución"),"-",""))</f>
        <v>0</v>
      </c>
      <c r="M114" s="124" t="s">
        <v>1148</v>
      </c>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119"/>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2668</v>
      </c>
      <c r="C179" s="222"/>
      <c r="D179" s="222"/>
      <c r="E179" s="171">
        <v>0.02</v>
      </c>
      <c r="F179" s="170">
        <v>0</v>
      </c>
      <c r="G179" s="165" t="str">
        <f>IF(F179&gt;0,SUM(E179+F179),"")</f>
        <v/>
      </c>
      <c r="H179" s="5"/>
      <c r="I179" s="222" t="s">
        <v>2670</v>
      </c>
      <c r="J179" s="222"/>
      <c r="K179" s="222"/>
      <c r="L179" s="222"/>
      <c r="M179" s="172"/>
      <c r="O179" s="8"/>
      <c r="Q179" s="19"/>
      <c r="R179" s="159" t="str">
        <f>IF(M179&gt;0,SUM(L179+M179),"")</f>
        <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38905</v>
      </c>
      <c r="D193" s="5"/>
      <c r="E193" s="126">
        <v>26405</v>
      </c>
      <c r="F193" s="5"/>
      <c r="G193" s="5"/>
      <c r="H193" s="147" t="s">
        <v>2692</v>
      </c>
      <c r="J193" s="5"/>
      <c r="K193" s="127">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2020-12-29T22:05:38Z</cp:lastPrinted>
  <dcterms:created xsi:type="dcterms:W3CDTF">2020-10-14T21:57:42Z</dcterms:created>
  <dcterms:modified xsi:type="dcterms:W3CDTF">2020-12-29T23:12:51Z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