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BACKUP\SONIA\BANCO DE OFERENTES 2019\2021\"/>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<sst xmlns="http://schemas.openxmlformats.org/spreadsheetml/2006/main" count="3035" uniqueCount="2686">
  <si>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</si>
  <si>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</si>
  <si>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</si>
  <si>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</si>
  <si>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</si>
  <si>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</si>
  <si>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</si>
  <si>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</si>
  <si>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</si>
  <si>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</si>
  <si>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</si>
  <si>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</si>
  <si>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</si>
  <si>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</si>
  <si>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</si>
  <si>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</si>
  <si>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</si>
  <si>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</si>
  <si>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</si>
  <si>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</si>
  <si>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</si>
  <si>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</si>
  <si>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</si>
  <si>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</si>
  <si>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</si>
  <si>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</si>
  <si>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</si>
  <si>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</si>
  <si>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</si>
  <si>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</si>
  <si>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</si>
  <si>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</si>
  <si>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</si>
  <si>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</si>
  <si>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</si>
  <si>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</si>
  <si>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</si>
  <si>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</si>
  <si>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</si>
  <si>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</si>
  <si>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</si>
  <si>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</si>
  <si>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</si>
  <si>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</si>
  <si>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</si>
  <si>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</si>
  <si>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</si>
  <si>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</si>
  <si>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</si>
  <si>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</si>
  <si>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</si>
  <si>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</si>
  <si>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</si>
  <si>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</si>
  <si>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</si>
  <si>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</si>
  <si>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</si>
  <si>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</si>
  <si>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</si>
  <si>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</si>
  <si>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</si>
  <si>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</si>
  <si>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</si>
  <si>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</si>
  <si>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</si>
  <si>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</si>
  <si>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</si>
  <si>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</si>
  <si>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</si>
  <si>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</si>
  <si>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</si>
  <si>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</si>
  <si>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</si>
  <si>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</si>
  <si>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</si>
  <si>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</si>
  <si>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</si>
  <si>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</si>
  <si>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</si>
  <si>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</si>
  <si>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</si>
  <si>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</si>
  <si>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</si>
  <si>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</si>
  <si>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</si>
  <si>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</si>
  <si>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</si>
  <si>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</si>
  <si>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</si>
  <si>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</si>
  <si>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</si>
  <si>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</si>
  <si>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</si>
  <si>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</si>
  <si>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</si>
  <si>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</si>
  <si>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</si>
  <si>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</si>
  <si>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</si>
  <si>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</si>
  <si>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</si>
  <si>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</si>
  <si>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</si>
  <si>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</si>
  <si>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</si>
  <si>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</si>
  <si>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</si>
  <si>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</si>
  <si>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</si>
  <si>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</si>
  <si>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</si>
  <si>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</si>
  <si>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</si>
  <si>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</si>
  <si>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</si>
  <si>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</si>
  <si>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</si>
  <si>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</si>
  <si>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</si>
  <si>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</si>
  <si>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</si>
  <si>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</si>
  <si>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</si>
  <si>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</si>
  <si>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</si>
  <si>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</si>
  <si>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</si>
  <si>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</si>
  <si>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</si>
  <si>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</si>
  <si>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</si>
  <si>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</si>
  <si>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</si>
  <si>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</si>
  <si>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</si>
  <si>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</si>
  <si>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</si>
  <si>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</si>
  <si>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</si>
  <si>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</si>
  <si>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</si>
  <si>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</si>
  <si>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</si>
  <si>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</si>
  <si>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</si>
  <si>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</si>
  <si>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</si>
  <si>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</si>
  <si>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</si>
  <si>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</si>
  <si>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</si>
  <si>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</si>
  <si>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</si>
  <si>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</si>
  <si>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</si>
  <si>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</si>
  <si>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</si>
  <si>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</si>
  <si>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</si>
  <si>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</si>
  <si>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</si>
  <si>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</si>
  <si>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</si>
  <si>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</si>
  <si>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</si>
  <si>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</si>
  <si>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</si>
  <si>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</si>
  <si>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</si>
  <si>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</si>
  <si>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</si>
  <si>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</si>
  <si>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</si>
  <si>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</si>
  <si>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</si>
  <si>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</si>
  <si>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</si>
  <si>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</si>
  <si>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</si>
  <si>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</si>
  <si>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</si>
  <si>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</si>
  <si>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</si>
  <si>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</si>
  <si>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</si>
  <si>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</si>
  <si>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</si>
  <si>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</si>
  <si>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</si>
  <si>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</si>
  <si>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</si>
  <si>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</si>
  <si>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</si>
  <si>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</si>
  <si>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</si>
  <si>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</si>
  <si>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</si>
  <si>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</si>
  <si>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</si>
  <si>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</si>
  <si>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</si>
  <si>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</si>
  <si>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</si>
  <si>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</si>
  <si>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</si>
  <si>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</si>
  <si>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</si>
  <si>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</si>
  <si>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</si>
  <si>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</si>
  <si>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</si>
  <si>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</si>
  <si>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</si>
  <si>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</si>
  <si>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</si>
  <si>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</si>
  <si>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</si>
  <si>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</si>
  <si>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</si>
  <si>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</si>
  <si>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</si>
  <si>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</si>
  <si>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</si>
  <si>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</si>
  <si>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</si>
  <si>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</si>
  <si>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</si>
  <si>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</si>
  <si>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</si>
  <si>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</si>
  <si>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</si>
  <si>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</si>
  <si>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</si>
  <si>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</si>
  <si>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</si>
  <si>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</si>
  <si>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</si>
  <si>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</si>
  <si>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</si>
  <si>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</si>
  <si>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</si>
  <si>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</si>
  <si>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</si>
  <si>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</si>
  <si>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</si>
  <si>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</si>
  <si>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</si>
  <si>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</si>
  <si>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</si>
  <si>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</si>
  <si>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</si>
  <si>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</si>
  <si>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</si>
  <si>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</si>
  <si>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</si>
  <si>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</si>
  <si>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</si>
  <si>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</si>
  <si>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</si>
  <si>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</si>
  <si>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</si>
  <si>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</si>
  <si>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</si>
  <si>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</si>
  <si>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</si>
  <si>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</si>
  <si>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</si>
  <si>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</si>
  <si>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</si>
  <si>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</si>
  <si>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</si>
  <si>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</si>
  <si>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</si>
  <si>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</si>
  <si>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</si>
  <si>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</si>
  <si>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</si>
  <si>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</si>
  <si>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</si>
  <si>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</si>
  <si>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</si>
  <si>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</si>
  <si>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</si>
  <si>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</si>
  <si>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</si>
  <si>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</si>
  <si>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</si>
  <si>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</si>
  <si>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</si>
  <si>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</si>
  <si>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</si>
  <si>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</si>
  <si>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</si>
  <si>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</si>
  <si>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</si>
  <si>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</si>
  <si>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</si>
  <si>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</si>
  <si>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</si>
  <si>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</si>
  <si>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</si>
  <si>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</si>
  <si>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</si>
  <si>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</si>
  <si>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</si>
  <si>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</si>
  <si>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</si>
  <si>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</si>
  <si>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</si>
  <si>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</si>
  <si>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</si>
  <si>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</si>
  <si>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</si>
  <si>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</si>
  <si>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</si>
  <si>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</si>
  <si>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</si>
  <si>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</si>
  <si>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</si>
  <si>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</si>
  <si>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</si>
  <si>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</si>
  <si>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</si>
  <si>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</si>
  <si>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</si>
  <si>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</si>
  <si>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</si>
  <si>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</si>
  <si>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</si>
  <si>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</si>
  <si>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</si>
  <si>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</si>
  <si>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</si>
  <si>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</si>
  <si>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</si>
  <si>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</si>
  <si>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</si>
  <si>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</si>
  <si>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</si>
  <si>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</si>
  <si>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</si>
  <si>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</si>
  <si>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</si>
  <si>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</si>
  <si>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</si>
  <si>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</si>
  <si>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</si>
  <si>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</si>
  <si>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</si>
  <si>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</si>
  <si>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</si>
  <si>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</si>
  <si>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</si>
  <si>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</si>
  <si>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</si>
  <si>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</si>
  <si>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</si>
  <si>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</si>
  <si>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</si>
  <si>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</si>
  <si>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</si>
  <si>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</si>
  <si>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</si>
  <si>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</si>
  <si>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</si>
  <si>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</si>
  <si>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</si>
  <si>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</si>
  <si>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</si>
  <si>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</si>
  <si>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</si>
  <si>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</si>
  <si>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</si>
  <si>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</si>
  <si>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</si>
  <si>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</si>
  <si>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</si>
  <si>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</si>
  <si>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</si>
  <si>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</si>
  <si>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</si>
  <si>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</si>
  <si>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</si>
  <si>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</si>
  <si>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</si>
  <si>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</si>
  <si>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</si>
  <si>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</si>
  <si>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</si>
  <si>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</si>
  <si>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</si>
  <si>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</si>
  <si>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</si>
  <si>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</si>
  <si>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</si>
  <si>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</si>
  <si>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</si>
  <si>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</si>
  <si>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</si>
  <si>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</si>
  <si>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</si>
  <si>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</si>
  <si>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</si>
  <si>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</si>
  <si>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</si>
  <si>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</si>
  <si>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</si>
  <si>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</si>
  <si>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</si>
  <si>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</si>
  <si>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</si>
  <si>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</si>
  <si>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</si>
  <si>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</si>
  <si>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</si>
  <si>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</si>
  <si>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</si>
  <si>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</si>
  <si>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</si>
  <si>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</si>
  <si>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</si>
  <si>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</si>
  <si>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</si>
  <si>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</si>
  <si>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</si>
  <si>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</si>
  <si>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</si>
  <si>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</si>
  <si>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</si>
  <si>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</si>
  <si>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</si>
  <si>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</si>
  <si>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</si>
  <si>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</si>
  <si>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</si>
  <si>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</si>
  <si>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</si>
  <si>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</si>
  <si>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</si>
  <si>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</si>
  <si>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</si>
  <si>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</si>
  <si>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</si>
  <si>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</si>
  <si>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</si>
  <si>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</si>
  <si>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</si>
  <si>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</si>
  <si>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</si>
  <si>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</si>
  <si>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</si>
  <si>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</si>
  <si>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</si>
  <si>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</si>
  <si>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</si>
  <si>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</si>
  <si>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</si>
  <si>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</si>
  <si>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</si>
  <si>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</si>
  <si>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</si>
  <si>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</si>
  <si>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</si>
  <si>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</si>
  <si>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</si>
  <si>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</si>
  <si>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</si>
  <si>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</si>
  <si>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</si>
  <si>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</si>
  <si>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</si>
  <si>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</si>
  <si>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</si>
  <si>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</si>
  <si>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</si>
  <si>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</si>
  <si>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</si>
  <si>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</si>
  <si>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</si>
  <si>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</si>
  <si>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</si>
  <si>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</si>
  <si>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</si>
  <si>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</si>
  <si>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</si>
  <si>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</si>
  <si>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</si>
  <si>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</si>
  <si>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</si>
  <si>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</si>
  <si>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</si>
  <si>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</si>
  <si>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</si>
  <si>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</si>
  <si>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</si>
  <si>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</si>
  <si>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</si>
  <si>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</si>
  <si>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</si>
  <si>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</si>
  <si>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</si>
  <si>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</si>
  <si>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</si>
  <si>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</si>
  <si>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</si>
  <si>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</si>
  <si>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</si>
  <si>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</si>
  <si>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</si>
  <si>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</si>
  <si>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</si>
  <si>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</si>
  <si>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</si>
  <si>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</si>
  <si>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</si>
  <si>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</si>
  <si>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</si>
  <si>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</si>
  <si>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</si>
  <si>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</si>
  <si>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</si>
  <si>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</si>
  <si>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</si>
  <si>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</si>
  <si>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</si>
  <si>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</si>
  <si>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</si>
  <si>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</si>
  <si>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</si>
  <si>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</si>
  <si>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</si>
  <si>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</si>
  <si>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</si>
  <si>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</si>
  <si>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</si>
  <si>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</si>
  <si>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</si>
  <si>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</si>
  <si>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</si>
  <si>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</si>
  <si>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</si>
  <si>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</si>
  <si>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</si>
  <si>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</si>
  <si>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</si>
  <si>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</si>
  <si>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</si>
  <si>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</si>
  <si>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</si>
  <si>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</si>
  <si>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</si>
  <si>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</si>
  <si>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</si>
  <si>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</si>
  <si>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</si>
  <si>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</si>
  <si>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</si>
  <si>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</si>
  <si>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</si>
  <si>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</si>
  <si>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</si>
  <si>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</si>
  <si>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</si>
  <si>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</si>
  <si>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</si>
  <si>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</si>
  <si>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</si>
  <si>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</si>
  <si>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</si>
  <si>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</si>
  <si>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</si>
  <si>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</si>
  <si>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</si>
  <si>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</si>
  <si>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</si>
  <si>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</si>
  <si>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</si>
  <si>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</si>
  <si>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</si>
  <si>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</si>
  <si>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</si>
  <si>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</si>
  <si>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</si>
  <si>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</si>
  <si>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</si>
  <si>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</si>
  <si>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</si>
  <si>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</si>
  <si>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</si>
  <si>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</si>
  <si>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</si>
  <si>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</si>
  <si>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</si>
  <si>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</si>
  <si>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</si>
  <si>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</si>
  <si>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</si>
  <si>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</si>
  <si>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</si>
  <si>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</si>
  <si>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</si>
  <si>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</si>
  <si>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</si>
  <si>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</si>
  <si>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</si>
  <si>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</si>
  <si>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</si>
  <si>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</si>
  <si>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</si>
  <si>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</si>
  <si>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</si>
  <si>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</si>
  <si>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</si>
  <si>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</si>
  <si>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</si>
  <si>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</si>
  <si>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</si>
  <si>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</si>
  <si>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</si>
  <si>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</si>
  <si>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</si>
  <si>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</si>
  <si>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</si>
  <si>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</si>
  <si>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</si>
  <si>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</si>
  <si>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</si>
  <si>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</si>
  <si>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</si>
  <si>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</si>
  <si>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</si>
  <si>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</si>
  <si>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</si>
  <si>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</si>
  <si>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</si>
  <si>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</si>
  <si>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</si>
  <si>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</si>
  <si>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</si>
  <si>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</si>
  <si>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</si>
  <si>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</si>
  <si>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</si>
  <si>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</si>
  <si>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</si>
  <si>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</si>
  <si>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</si>
  <si>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</si>
  <si>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</si>
  <si>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</si>
  <si>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</si>
  <si>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</si>
  <si>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</si>
  <si>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</si>
  <si>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</si>
  <si>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</si>
  <si>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</si>
  <si>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</si>
  <si>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</si>
  <si>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</si>
  <si>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</si>
  <si>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</si>
  <si>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</si>
  <si>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</si>
  <si>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</si>
  <si>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</si>
  <si>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</si>
  <si>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</si>
  <si>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</si>
  <si>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</si>
  <si>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</si>
  <si>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</si>
  <si>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</si>
  <si>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</si>
  <si>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</si>
  <si>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</si>
  <si>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</si>
  <si>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</si>
  <si>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</si>
  <si>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</si>
  <si>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</si>
  <si>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</si>
  <si>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</si>
  <si>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</si>
  <si>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</si>
  <si>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</si>
  <si>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</si>
  <si>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</si>
  <si>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</si>
  <si>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</si>
  <si>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</si>
  <si>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</si>
  <si>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</si>
  <si>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</si>
  <si>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</si>
  <si>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</si>
  <si>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</si>
  <si>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</si>
  <si>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</si>
  <si>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</si>
  <si>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</si>
  <si>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</si>
  <si>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</si>
  <si>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</si>
  <si>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</si>
  <si>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</si>
  <si>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</si>
  <si>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</si>
  <si>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</si>
  <si>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</si>
  <si>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</si>
  <si>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</si>
  <si>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</si>
  <si>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</si>
  <si>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</si>
  <si>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</si>
  <si>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</si>
  <si>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</si>
  <si>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</si>
  <si>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</si>
  <si>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</si>
  <si>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</si>
  <si>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</si>
  <si>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</si>
  <si>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</si>
  <si>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</si>
  <si>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</si>
  <si>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</si>
  <si>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</si>
  <si>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</si>
  <si>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</si>
  <si>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</si>
  <si>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</si>
  <si>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</si>
  <si>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</si>
  <si>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</si>
  <si>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</si>
  <si>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</si>
  <si>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</si>
  <si>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</si>
  <si>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</si>
  <si>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</si>
  <si>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</si>
  <si>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</si>
  <si>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</si>
  <si>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</si>
  <si>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</si>
  <si>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</si>
  <si>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</si>
  <si>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</si>
  <si>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</si>
  <si>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</si>
  <si>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</si>
  <si>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</si>
  <si>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</si>
  <si>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</si>
  <si>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</si>
  <si>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</si>
  <si>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</si>
  <si>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</si>
  <si>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</si>
  <si>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</si>
  <si>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</si>
  <si>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</si>
  <si>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</si>
  <si>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</si>
  <si>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</si>
  <si>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</si>
  <si>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</si>
  <si>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</si>
  <si>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</si>
  <si>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</si>
  <si>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</si>
  <si>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</si>
  <si>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</si>
  <si>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</si>
  <si>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</si>
  <si>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</si>
  <si>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</si>
  <si>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</si>
  <si>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</si>
  <si>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</si>
  <si>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</si>
  <si>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</si>
  <si>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</si>
  <si>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</si>
  <si>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</si>
  <si>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</si>
  <si>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</si>
  <si>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</si>
  <si>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</si>
  <si>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</si>
  <si>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</si>
  <si>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</si>
  <si>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</si>
  <si>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</si>
  <si>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</si>
  <si>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</si>
  <si>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</si>
  <si>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</si>
  <si>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</si>
  <si>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</si>
  <si>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</si>
  <si>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</si>
  <si>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</si>
  <si>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</si>
  <si>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</si>
  <si>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</si>
  <si>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</si>
  <si>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</si>
  <si>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</si>
  <si>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</si>
  <si>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</si>
  <si>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</si>
  <si>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</si>
  <si>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</si>
  <si>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</si>
  <si>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</si>
  <si>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</si>
  <si>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</si>
  <si>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</si>
  <si>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</si>
  <si>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</si>
  <si>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</si>
  <si>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</si>
  <si>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</si>
  <si>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</si>
  <si>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</si>
  <si>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</si>
  <si>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</si>
  <si>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</si>
  <si>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</si>
  <si>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</si>
  <si>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</si>
  <si>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</si>
  <si>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</si>
  <si>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</si>
  <si>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</si>
  <si>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</si>
  <si>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</si>
  <si>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</si>
  <si>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</si>
  <si>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</si>
  <si>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</si>
  <si>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</si>
  <si>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</si>
  <si>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</si>
  <si>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</si>
  <si>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</si>
  <si>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</si>
  <si>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</si>
  <si>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</si>
  <si>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</si>
  <si>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</si>
  <si>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</si>
  <si>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</si>
  <si>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</si>
  <si>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</si>
  <si>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</si>
  <si>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</si>
  <si>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</si>
  <si>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</si>
  <si>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</si>
  <si>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</si>
  <si>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</si>
  <si>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</si>
  <si>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</si>
  <si>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</si>
  <si>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</si>
  <si>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</si>
  <si>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</si>
  <si>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</si>
  <si>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</si>
  <si>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</si>
  <si>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</si>
  <si>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</si>
  <si>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</si>
  <si>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</si>
  <si>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</si>
  <si>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</si>
  <si>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</si>
  <si>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</si>
  <si>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</si>
  <si>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</si>
  <si>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</si>
  <si>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</si>
  <si>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</si>
  <si>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</si>
  <si>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</si>
  <si>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</si>
  <si>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</si>
  <si>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</si>
  <si>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</si>
  <si>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</si>
  <si>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</si>
  <si>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</si>
  <si>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</si>
  <si>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</si>
  <si>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</si>
  <si>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</si>
  <si>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</si>
  <si>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</si>
  <si>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</si>
  <si>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</si>
  <si>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</si>
  <si>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</si>
  <si>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</si>
  <si>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</si>
  <si>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</si>
  <si>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</si>
  <si>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</si>
  <si>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</si>
  <si>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</si>
  <si>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</si>
  <si>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</si>
  <si>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</si>
  <si>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</si>
  <si>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</si>
  <si>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</si>
  <si>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</si>
  <si>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</si>
  <si>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</si>
  <si>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</si>
  <si>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</si>
  <si>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</si>
  <si>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</si>
  <si>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</si>
  <si>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</si>
  <si>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</si>
  <si>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</si>
  <si>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</si>
  <si>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</si>
  <si>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</si>
  <si>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</si>
  <si>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</si>
  <si>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</si>
  <si>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</si>
  <si>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</si>
  <si>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</si>
  <si>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</si>
  <si>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</si>
  <si>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</si>
  <si>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</si>
  <si>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</si>
  <si>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</si>
  <si>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</si>
  <si>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</si>
  <si>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</si>
  <si>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</si>
  <si>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</si>
  <si>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</si>
  <si>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</si>
  <si>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</si>
  <si>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</si>
  <si>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</si>
  <si>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</si>
  <si>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</si>
  <si>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</si>
  <si>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</si>
  <si>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</si>
  <si>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</si>
  <si>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</si>
  <si>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</si>
  <si>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</si>
  <si>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</si>
  <si>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</si>
  <si>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</si>
  <si>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</si>
  <si>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</si>
  <si>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</si>
  <si>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</si>
  <si>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</si>
  <si>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</si>
  <si>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</si>
  <si>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</si>
  <si>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</si>
  <si>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</si>
  <si>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</si>
  <si>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</si>
  <si>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</si>
  <si>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</si>
  <si>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</si>
  <si>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</si>
  <si>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</si>
  <si>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</si>
  <si>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</si>
  <si>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</si>
  <si>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</si>
  <si>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</si>
  <si>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</si>
  <si>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</si>
  <si>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</si>
  <si>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</si>
  <si>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</si>
  <si>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</si>
  <si>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</si>
  <si>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</si>
  <si>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</si>
  <si>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</si>
  <si>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</si>
  <si>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</si>
  <si>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</si>
  <si>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</si>
  <si>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</si>
  <si>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</si>
  <si>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</si>
  <si>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</si>
  <si>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</si>
  <si>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</si>
  <si>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</si>
  <si>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</si>
  <si>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</si>
  <si>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</si>
  <si>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</si>
  <si>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</si>
  <si>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</si>
  <si>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</si>
  <si>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</si>
  <si>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</si>
  <si>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</si>
  <si>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</si>
  <si>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</si>
  <si>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</si>
  <si>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</si>
  <si>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</si>
  <si>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</si>
  <si>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</si>
  <si>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</si>
  <si>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</si>
  <si>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</si>
  <si>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</si>
  <si>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</si>
  <si>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</si>
  <si>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</si>
  <si>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</si>
  <si>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</si>
  <si>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</si>
  <si>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</si>
  <si>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</si>
  <si>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</si>
  <si>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</si>
  <si>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</si>
  <si>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</si>
  <si>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</si>
  <si>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</si>
  <si>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</si>
  <si>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</si>
  <si>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</si>
  <si>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</si>
  <si>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</si>
  <si>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</si>
  <si>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</si>
  <si>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</si>
  <si>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</si>
  <si>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</si>
  <si>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</si>
  <si>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</si>
  <si>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</si>
  <si>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</si>
  <si>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</si>
  <si>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</si>
  <si>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</si>
  <si>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</si>
  <si>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</si>
  <si>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</si>
  <si>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</si>
  <si>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</si>
  <si>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</si>
  <si>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</si>
  <si>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</si>
  <si>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</si>
  <si>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</si>
  <si>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</si>
  <si>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</si>
  <si>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</si>
  <si>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</si>
  <si>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</si>
  <si>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</si>
  <si>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</si>
  <si>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</si>
  <si>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</si>
  <si>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</si>
  <si>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</si>
  <si>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</si>
  <si>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</si>
  <si>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</si>
  <si>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</si>
  <si>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</si>
  <si>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</si>
  <si>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</si>
  <si>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</si>
  <si>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</si>
  <si>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</si>
  <si>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</si>
  <si>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</si>
  <si>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</si>
  <si>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</si>
  <si>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</si>
  <si>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</si>
  <si>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</si>
  <si>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</si>
  <si>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</si>
  <si>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</si>
  <si>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</si>
  <si>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</si>
  <si>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</si>
  <si>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</si>
  <si>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</si>
  <si>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</si>
  <si>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</si>
  <si>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</si>
  <si>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</si>
  <si>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</si>
  <si>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</si>
  <si>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</si>
  <si>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</si>
  <si>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</si>
  <si>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</si>
  <si>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</si>
  <si>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</si>
  <si>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</si>
  <si>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</si>
  <si>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</si>
  <si>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</si>
  <si>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</si>
  <si>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</si>
  <si>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</si>
  <si>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</si>
  <si>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</si>
  <si>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</si>
  <si>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</si>
  <si>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</si>
  <si>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</si>
  <si>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</si>
  <si>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</si>
  <si>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</si>
  <si>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</si>
  <si>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</si>
  <si>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</si>
  <si>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</si>
  <si>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</si>
  <si>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</si>
  <si>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</si>
  <si>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</si>
  <si>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</si>
  <si>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</si>
  <si>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</si>
  <si>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</si>
  <si>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</si>
  <si>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</si>
  <si>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</si>
  <si>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</si>
  <si>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</si>
  <si>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</si>
  <si>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</si>
  <si>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</si>
  <si>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</si>
  <si>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</si>
  <si>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</si>
  <si>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</si>
  <si>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</si>
  <si>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</si>
  <si>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</si>
  <si>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</si>
  <si>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</si>
  <si>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</si>
  <si>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</si>
  <si>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</si>
  <si>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</si>
  <si>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</si>
  <si>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</si>
  <si>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</si>
  <si>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</si>
  <si>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</si>
  <si>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</si>
  <si>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</si>
  <si>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</si>
  <si>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</si>
  <si>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</si>
  <si>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</si>
  <si>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</si>
  <si>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</si>
  <si>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</si>
  <si>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</si>
  <si>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</si>
  <si>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</si>
  <si>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</si>
  <si>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</si>
  <si>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</si>
  <si>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</si>
  <si>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</si>
  <si>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</si>
  <si>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</si>
  <si>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</si>
  <si>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</si>
  <si>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</si>
  <si>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</si>
  <si>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</si>
  <si>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</si>
  <si>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</si>
  <si>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</si>
  <si>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</si>
  <si>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</si>
  <si>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</si>
  <si>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</si>
  <si>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</si>
  <si>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</si>
  <si>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</si>
  <si>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</si>
  <si>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</si>
  <si>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</si>
  <si>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</si>
  <si>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</si>
  <si>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</si>
  <si>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</si>
  <si>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</si>
  <si>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</si>
  <si>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</si>
  <si>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</si>
  <si>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</si>
  <si>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</si>
  <si>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</si>
  <si>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</si>
  <si>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</si>
  <si>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</si>
  <si>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</si>
  <si>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</si>
  <si>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</si>
  <si>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</si>
  <si>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</si>
  <si>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</si>
  <si>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</si>
  <si>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</si>
  <si>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</si>
  <si>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</si>
  <si>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</si>
  <si>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</si>
  <si>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</si>
  <si>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</si>
  <si>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</si>
  <si>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</si>
  <si>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</si>
  <si>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</si>
  <si>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</si>
  <si>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</si>
  <si>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</si>
  <si>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</si>
  <si>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</si>
  <si>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</si>
  <si>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</si>
  <si>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</si>
  <si>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</si>
  <si>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</si>
  <si>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</si>
  <si>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</si>
  <si>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</si>
  <si>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</si>
  <si>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</si>
  <si>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</si>
  <si>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</si>
  <si>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</si>
  <si>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</si>
  <si>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</si>
  <si>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</si>
  <si>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</si>
  <si>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</si>
  <si>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</si>
  <si>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</si>
  <si>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</si>
  <si>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</si>
  <si>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</si>
  <si>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</si>
  <si>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</si>
  <si>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</si>
  <si>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</si>
  <si>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</si>
  <si>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</si>
  <si>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</si>
  <si>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</si>
  <si>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</si>
  <si>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</si>
  <si>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</si>
  <si>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</si>
  <si>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</si>
  <si>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</si>
  <si>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</si>
  <si>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</si>
  <si>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</si>
  <si>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</si>
  <si>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</si>
  <si>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</si>
  <si>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</si>
  <si>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</si>
  <si>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</si>
  <si>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</si>
  <si>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</si>
  <si>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</si>
  <si>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</si>
  <si>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</si>
  <si>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</si>
  <si>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</si>
  <si>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</si>
  <si>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</si>
  <si>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</si>
  <si>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</si>
  <si>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</si>
  <si>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</si>
  <si>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</si>
  <si>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</si>
  <si>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</si>
  <si>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</si>
  <si>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</si>
  <si>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</si>
  <si>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</si>
  <si>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</si>
  <si>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</si>
  <si>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</si>
  <si>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</si>
  <si>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</si>
  <si>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</si>
  <si>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</si>
  <si>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</si>
  <si>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</si>
  <si>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</si>
  <si>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</si>
  <si>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</si>
  <si>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</si>
  <si>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</si>
  <si>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</si>
  <si>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</si>
  <si>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</si>
  <si>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</si>
  <si>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</si>
  <si>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</si>
  <si>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</si>
  <si>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</si>
  <si>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</si>
  <si>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</si>
  <si>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</si>
  <si>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</si>
  <si>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</si>
  <si>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</si>
  <si>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</si>
  <si>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</si>
  <si>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</si>
  <si>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</si>
  <si>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</si>
  <si>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</si>
  <si>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</si>
  <si>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</si>
  <si>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</si>
  <si>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</si>
  <si>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</si>
  <si>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</si>
  <si>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</si>
  <si>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</si>
  <si>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</si>
  <si>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</si>
  <si>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</si>
  <si>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</si>
  <si>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</si>
  <si>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</si>
  <si>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</si>
  <si>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</si>
  <si>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</si>
  <si>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</si>
  <si>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</si>
  <si>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</si>
  <si>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</si>
  <si>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</si>
  <si>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</si>
  <si>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</si>
  <si>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</si>
  <si>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</si>
  <si>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</si>
  <si>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</si>
  <si>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</si>
  <si>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</si>
  <si>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</si>
  <si>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</si>
  <si>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</si>
  <si>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</si>
  <si>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</si>
  <si>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</si>
  <si>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</si>
  <si>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</si>
  <si>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</si>
  <si>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</si>
  <si>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</si>
  <si>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</si>
  <si>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</si>
  <si>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</si>
  <si>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</si>
  <si>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</si>
  <si>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</si>
  <si>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</si>
  <si>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</si>
  <si>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</si>
  <si>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</si>
  <si>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</si>
  <si>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</si>
  <si>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</si>
  <si>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</si>
  <si>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</si>
  <si>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</si>
  <si>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</si>
  <si>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</si>
  <si>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</si>
  <si>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</si>
  <si>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</si>
  <si>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</si>
  <si>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</si>
  <si>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</si>
  <si>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</si>
  <si>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</si>
  <si>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</si>
  <si>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</si>
  <si>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</si>
  <si>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</si>
  <si>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</si>
  <si>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</si>
  <si>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</si>
  <si>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</si>
  <si>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</si>
  <si>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</si>
  <si>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</si>
  <si>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</si>
  <si>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</si>
  <si>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</si>
  <si>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</si>
  <si>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</si>
  <si>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</si>
  <si>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</si>
  <si>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</si>
  <si>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</si>
  <si>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</si>
  <si>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</si>
  <si>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</si>
  <si>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</si>
  <si>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</si>
  <si>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</si>
  <si>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</si>
  <si>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</si>
  <si>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</si>
  <si>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</si>
  <si>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</si>
  <si>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</si>
  <si>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</si>
  <si>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</si>
  <si>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</si>
  <si>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</si>
  <si>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</si>
  <si>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</si>
  <si>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</si>
  <si>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</si>
  <si>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</si>
  <si>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</si>
  <si>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</si>
  <si>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</si>
  <si>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</si>
  <si>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</si>
  <si>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</si>
  <si>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</si>
  <si>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</si>
  <si>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</si>
  <si>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</si>
  <si>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</si>
  <si>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</si>
  <si>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</si>
  <si>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</si>
  <si>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</si>
  <si>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</si>
  <si>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</si>
  <si>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</si>
  <si>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</si>
  <si>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</si>
  <si>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</si>
  <si>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</si>
  <si>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</si>
  <si>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</si>
  <si>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</si>
  <si>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</si>
  <si>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</si>
  <si>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</si>
  <si>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</si>
  <si>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</si>
  <si>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</si>
  <si>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</si>
  <si>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</si>
  <si>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</si>
  <si>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</si>
  <si>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</si>
  <si>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</si>
  <si>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</si>
  <si>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</si>
  <si>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</si>
  <si>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</si>
  <si>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</si>
  <si>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</si>
  <si>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</si>
  <si>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</si>
  <si>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</si>
  <si>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</si>
  <si>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</si>
  <si>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</si>
  <si>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</si>
  <si>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</si>
  <si>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</si>
  <si>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</si>
  <si>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</si>
  <si>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</si>
  <si>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</si>
  <si>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</si>
  <si>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</si>
  <si>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</si>
  <si>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</si>
  <si>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</si>
  <si>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</si>
  <si>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</si>
  <si>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</si>
  <si>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</si>
  <si>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</si>
  <si>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</si>
  <si>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</si>
  <si>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</si>
  <si>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</si>
  <si>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</si>
  <si>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</si>
  <si>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</si>
  <si>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</si>
  <si>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</si>
  <si>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</si>
  <si>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</si>
  <si>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</si>
  <si>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</si>
  <si>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</si>
  <si>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</si>
  <si>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</si>
  <si>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</si>
  <si>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</si>
  <si>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</si>
  <si>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</si>
  <si>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</si>
  <si>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</si>
  <si>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</si>
  <si>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</si>
  <si>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</si>
  <si>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</si>
  <si>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</si>
  <si>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</si>
  <si>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</si>
  <si>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</si>
  <si>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</si>
  <si>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</si>
  <si>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</si>
  <si>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</si>
  <si>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</si>
  <si>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</si>
  <si>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</si>
  <si>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</si>
  <si>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</si>
  <si>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</si>
  <si>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</si>
  <si>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</si>
  <si>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</si>
  <si>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</si>
  <si>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</si>
  <si>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</si>
  <si>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</si>
  <si>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</si>
  <si>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</si>
  <si>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</si>
  <si>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</si>
  <si>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</si>
  <si>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</si>
  <si>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</si>
  <si>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</si>
  <si>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</si>
  <si>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</si>
  <si>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</si>
  <si>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</si>
  <si>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</si>
  <si>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</si>
  <si>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</si>
  <si>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</si>
  <si>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</si>
  <si>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</si>
  <si>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</si>
  <si>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</si>
  <si>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</si>
  <si>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</si>
  <si>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</si>
  <si>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</si>
  <si>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</si>
  <si>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</si>
  <si>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</si>
  <si>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</si>
  <si>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</si>
  <si>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</si>
  <si>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</si>
  <si>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</si>
  <si>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</si>
  <si>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</si>
  <si>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</si>
  <si>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</si>
  <si>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</si>
  <si>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</si>
  <si>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</si>
  <si>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</si>
  <si>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</si>
  <si>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</si>
  <si>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</si>
  <si>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</si>
  <si>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</si>
  <si>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</si>
  <si>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</si>
  <si>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</si>
  <si>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</si>
  <si>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</si>
  <si>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</si>
  <si>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</si>
  <si>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</si>
  <si>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</si>
  <si>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</si>
  <si>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</si>
  <si>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</si>
  <si>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</si>
  <si>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</si>
  <si>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</si>
  <si>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</si>
  <si>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</si>
  <si>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</si>
  <si>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</si>
  <si>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</si>
  <si>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</si>
  <si>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</si>
  <si>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</si>
  <si>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</si>
  <si>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</si>
  <si>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</si>
  <si>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</si>
  <si>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</si>
  <si>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</si>
  <si>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</si>
  <si>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</si>
  <si>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</si>
  <si>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</si>
  <si>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</si>
  <si>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</si>
  <si>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</si>
  <si>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</si>
  <si>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</si>
  <si>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</si>
  <si>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</si>
  <si>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</si>
  <si>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</si>
  <si>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</si>
  <si>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</si>
  <si>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</si>
  <si>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</si>
  <si>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</si>
  <si>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</si>
  <si>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</si>
  <si>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</si>
  <si>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</si>
  <si>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</si>
  <si>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</si>
  <si>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</si>
  <si>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</si>
  <si>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</si>
  <si>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</si>
  <si>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</si>
  <si>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</si>
  <si>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</si>
  <si>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</si>
  <si>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</si>
  <si>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</si>
  <si>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</si>
  <si>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</si>
  <si>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</si>
  <si>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</si>
  <si>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</si>
  <si>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</si>
  <si>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</si>
  <si>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</si>
  <si>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</si>
  <si>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</si>
  <si>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</si>
  <si>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</si>
  <si>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</si>
  <si>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</si>
  <si>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</si>
  <si>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</si>
  <si>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</si>
  <si>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</si>
  <si>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</si>
  <si>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</si>
  <si>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</si>
  <si>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</si>
  <si>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</si>
  <si>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</si>
  <si>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</si>
  <si>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</si>
  <si>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</si>
  <si>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</si>
  <si>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</si>
  <si>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</si>
  <si>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</si>
  <si>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</si>
  <si>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</si>
  <si>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</si>
  <si>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</si>
  <si>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</si>
  <si>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</si>
  <si>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</si>
  <si>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</si>
  <si>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</si>
  <si>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</si>
  <si>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</si>
  <si>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</si>
  <si>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</si>
  <si>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</si>
  <si>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</si>
  <si>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</si>
  <si>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</si>
  <si>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</si>
  <si>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</si>
  <si>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</si>
  <si>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</si>
  <si>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</si>
  <si>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</si>
  <si>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</si>
  <si>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</si>
  <si>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</si>
  <si>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</si>
  <si>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</si>
  <si>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</si>
  <si>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</si>
  <si>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</si>
  <si>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</si>
  <si>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</si>
  <si>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</si>
  <si>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</si>
  <si>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</si>
  <si>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</si>
  <si>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</si>
  <si>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</si>
  <si>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</si>
  <si>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</si>
  <si>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</si>
  <si>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</si>
  <si>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</si>
  <si>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</si>
  <si>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</si>
  <si>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</si>
  <si>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</si>
  <si>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</si>
  <si>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</si>
  <si>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</si>
  <si>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</si>
  <si>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</si>
  <si>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</si>
  <si>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</si>
  <si>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</si>
  <si>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</si>
  <si>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</si>
  <si>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</si>
  <si>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</si>
  <si>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</si>
  <si>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</si>
  <si>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</si>
  <si>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</si>
  <si>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</si>
  <si>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</si>
  <si>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</si>
  <si>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</si>
  <si>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</si>
  <si>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</si>
  <si>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</si>
  <si>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</si>
  <si>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</si>
  <si>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</si>
  <si>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</si>
  <si>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</si>
  <si>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</si>
  <si>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</si>
  <si>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</si>
  <si>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</si>
  <si>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</si>
  <si>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</si>
  <si>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</si>
  <si>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</si>
  <si>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</si>
  <si>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</si>
  <si>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</si>
  <si>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</si>
  <si>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</si>
  <si>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</si>
  <si>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</si>
  <si>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</si>
  <si>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</si>
  <si>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</si>
  <si>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</si>
  <si>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</si>
  <si>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</si>
  <si>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</si>
  <si>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</si>
  <si>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</si>
  <si>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</si>
  <si>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</si>
  <si>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</si>
  <si>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</si>
  <si>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</si>
  <si>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</si>
  <si>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</si>
  <si>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</si>
  <si>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</si>
  <si>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</si>
  <si>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</si>
  <si>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</si>
  <si>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</si>
  <si>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</si>
  <si>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</si>
  <si>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</si>
  <si>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</si>
  <si>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</si>
  <si>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</si>
  <si>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</si>
  <si>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</si>
  <si>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</si>
  <si>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</si>
  <si>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</si>
  <si>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</si>
  <si>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</si>
  <si>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</si>
  <si>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</si>
  <si>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</si>
  <si>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</si>
  <si>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</si>
  <si>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</si>
  <si>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</si>
  <si>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</si>
  <si>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</si>
  <si>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</si>
  <si>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</si>
  <si>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</si>
  <si>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</si>
  <si>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</si>
  <si>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</si>
  <si>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</si>
  <si>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</si>
  <si>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</si>
  <si>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</si>
  <si>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</si>
  <si>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</si>
  <si>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</si>
  <si>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</si>
  <si>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</si>
  <si>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</si>
  <si>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</si>
  <si>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</si>
  <si>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</si>
  <si>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</si>
  <si>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</si>
  <si>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</si>
  <si>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</si>
  <si>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</si>
  <si>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</si>
  <si>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</si>
  <si>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</si>
  <si>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</si>
  <si>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</si>
  <si>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</si>
  <si>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</si>
  <si>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</si>
  <si>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</si>
  <si>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</si>
  <si>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</si>
  <si>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</si>
  <si>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</si>
  <si>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</si>
  <si>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</si>
  <si>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</si>
  <si>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</si>
  <si>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</si>
  <si>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</si>
  <si>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</si>
  <si>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</si>
  <si>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</si>
  <si>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</si>
  <si>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</si>
  <si>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</si>
  <si>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</si>
  <si>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</si>
  <si>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</si>
  <si>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</si>
  <si>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</si>
  <si>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</si>
  <si>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</si>
  <si>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</si>
  <si>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</si>
  <si>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</si>
  <si>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</si>
  <si>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</si>
  <si>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</si>
  <si>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</si>
  <si>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</si>
  <si>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</si>
  <si>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</si>
  <si>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</si>
  <si>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</si>
  <si>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</si>
  <si>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</si>
  <si>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</si>
  <si>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</si>
  <si>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</si>
  <si>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</si>
  <si>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</si>
  <si>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</si>
  <si>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</si>
  <si>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</si>
  <si>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</si>
  <si>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</si>
  <si>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</si>
  <si>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</si>
  <si>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</si>
  <si>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</si>
  <si>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</si>
  <si>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</si>
  <si>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</si>
  <si>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</si>
  <si>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</si>
  <si>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</si>
  <si>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</si>
  <si>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</si>
  <si>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</si>
  <si>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</si>
  <si>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</si>
  <si>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</si>
  <si>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</si>
  <si>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</si>
  <si>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</si>
  <si>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</si>
  <si>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</si>
  <si>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</si>
  <si>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</si>
  <si>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</si>
  <si>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</si>
  <si>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</si>
  <si>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</si>
  <si>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</si>
  <si>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</si>
  <si>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</si>
  <si>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</si>
  <si>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</si>
  <si>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</si>
  <si>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</si>
  <si>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</si>
  <si>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</si>
  <si>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</si>
  <si>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</si>
  <si>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</si>
  <si>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</si>
  <si>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</si>
  <si>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</si>
  <si>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</si>
  <si>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</si>
  <si>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</si>
  <si>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</si>
  <si>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</si>
  <si>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</si>
  <si>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</si>
  <si>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</si>
  <si>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</si>
  <si>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</si>
  <si>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</si>
  <si>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</si>
  <si>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</si>
  <si>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</si>
  <si>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</si>
  <si>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</si>
  <si>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</si>
  <si>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</si>
  <si>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</si>
  <si>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</si>
  <si>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</si>
  <si>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</si>
  <si>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</si>
  <si>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</si>
  <si>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</si>
  <si>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</si>
  <si>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</si>
  <si>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</si>
  <si>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</si>
  <si>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</si>
  <si>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</si>
  <si>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</si>
  <si>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</si>
  <si>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</si>
  <si>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</si>
  <si>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</si>
  <si>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</si>
  <si>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</si>
  <si>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</si>
  <si>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</si>
  <si>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</si>
  <si>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</si>
  <si>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</si>
  <si>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</si>
  <si>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</si>
  <si>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</si>
  <si>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</si>
  <si>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</si>
  <si>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</si>
  <si>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</si>
  <si>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</si>
  <si>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</si>
  <si>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</si>
  <si>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</si>
  <si>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</si>
  <si>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</si>
  <si>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</si>
  <si>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</si>
  <si>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</si>
  <si>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</si>
  <si>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</si>
  <si>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</si>
  <si>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</si>
  <si>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</si>
  <si>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</si>
  <si>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</si>
  <si>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</si>
  <si>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</si>
  <si>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</si>
  <si>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</si>
  <si>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</si>
  <si>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</si>
  <si>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</si>
  <si>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</si>
  <si>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</si>
  <si>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</si>
  <si>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</si>
  <si>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</si>
  <si>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</si>
  <si>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</si>
  <si>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</si>
  <si>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</si>
  <si>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</si>
  <si>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</si>
  <si>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</si>
  <si>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</si>
  <si>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</si>
  <si>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</si>
  <si>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</si>
  <si>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</si>
  <si>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</si>
  <si>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</si>
  <si>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</si>
  <si>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</si>
  <si>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</si>
  <si>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</si>
  <si>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</si>
  <si>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</si>
  <si>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</si>
  <si>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</si>
  <si>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</si>
  <si>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</si>
  <si>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</si>
  <si>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</si>
  <si>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</si>
  <si>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</si>
  <si>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</si>
  <si>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</si>
  <si>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</si>
  <si>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</si>
  <si>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</si>
  <si>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</si>
  <si>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</si>
  <si>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</si>
  <si>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</si>
  <si>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</si>
  <si>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</si>
  <si>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</si>
  <si>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</si>
  <si>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</si>
  <si>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</si>
  <si>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</si>
  <si>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</si>
  <si>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</si>
  <si>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</si>
  <si>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</si>
  <si>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</si>
  <si>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</si>
  <si>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</si>
  <si>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</si>
  <si>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</si>
  <si>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</si>
  <si>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</si>
  <si>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</si>
  <si>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</si>
  <si>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</si>
  <si>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</si>
  <si>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</si>
  <si>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</si>
  <si>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</si>
  <si>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</si>
  <si>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</si>
  <si>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</si>
  <si>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</si>
  <si>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</si>
  <si>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</si>
  <si>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</si>
  <si>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</si>
  <si>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</si>
  <si>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</si>
  <si>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</si>
  <si>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</si>
  <si>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</si>
  <si>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</si>
  <si>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</si>
  <si>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</si>
  <si>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</si>
  <si>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</si>
  <si>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</si>
  <si>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</si>
  <si>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</si>
  <si>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</si>
  <si>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</si>
  <si>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</si>
  <si>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</si>
  <si>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</si>
  <si>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</si>
  <si>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</si>
  <si>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</si>
  <si>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</si>
  <si>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</si>
  <si>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</si>
  <si>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</si>
  <si>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</si>
  <si>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</si>
  <si>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</si>
  <si>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</si>
  <si>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</si>
  <si>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</si>
  <si>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</si>
  <si>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</si>
  <si>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</si>
  <si>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</si>
  <si>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</si>
  <si>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</si>
  <si>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</si>
  <si>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</si>
  <si>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</si>
  <si>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</si>
  <si>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</si>
  <si>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</si>
  <si>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</si>
  <si>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</si>
  <si>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</si>
  <si>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</si>
  <si>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</si>
  <si>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</si>
  <si>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</si>
  <si>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</si>
  <si>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</si>
  <si>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</si>
  <si>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</si>
  <si>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</si>
  <si>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</si>
  <si>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</si>
  <si>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</si>
  <si>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</si>
  <si>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</si>
  <si>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</si>
  <si>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</si>
  <si>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</si>
  <si>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</si>
  <si>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</si>
  <si>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</si>
  <si>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</si>
  <si>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</si>
  <si>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</si>
  <si>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</si>
  <si>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</si>
  <si>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</si>
  <si>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</si>
  <si>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</si>
  <si>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</si>
  <si>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</si>
  <si>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</si>
  <si>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</si>
  <si>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</si>
  <si>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</si>
  <si>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</si>
  <si>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</si>
  <si>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</si>
  <si>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</si>
  <si>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</si>
  <si>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</si>
  <si>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</si>
  <si>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</si>
  <si>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</si>
  <si>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</si>
  <si>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</si>
  <si>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</si>
  <si>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</si>
  <si>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</si>
  <si>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</si>
  <si>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</si>
  <si>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</si>
  <si>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</si>
  <si>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</si>
  <si>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</si>
  <si>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</si>
  <si>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</si>
  <si>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</si>
  <si>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</si>
  <si>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</si>
  <si>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</si>
  <si>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</si>
  <si>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</si>
  <si>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</si>
  <si>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</si>
  <si>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</si>
  <si>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</si>
  <si>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</si>
  <si>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</si>
  <si>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</si>
  <si>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</si>
  <si>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</si>
  <si>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</si>
  <si>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</si>
  <si>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</si>
  <si>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</si>
  <si>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</si>
  <si>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</si>
  <si>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</si>
  <si>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</si>
  <si>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</si>
  <si>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</si>
  <si>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</si>
  <si>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</si>
  <si>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</si>
  <si>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</si>
  <si>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</si>
  <si>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</si>
  <si>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</si>
  <si>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</si>
  <si>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</si>
  <si>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</si>
  <si>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</si>
  <si>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</si>
  <si>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</si>
  <si>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</si>
  <si>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</si>
  <si>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</si>
  <si>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</si>
  <si>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</si>
  <si>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</si>
  <si>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</si>
  <si>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</si>
  <si>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</si>
  <si>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</si>
  <si>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</si>
  <si>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</si>
  <si>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</si>
  <si>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</si>
  <si>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</si>
  <si>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</si>
  <si>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</si>
  <si>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</si>
  <si>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</si>
  <si>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</si>
  <si>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</si>
  <si>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</si>
  <si>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</si>
  <si>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</si>
  <si>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</si>
  <si>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</si>
  <si>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</si>
  <si>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</si>
  <si>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</si>
  <si>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</si>
  <si>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</si>
  <si>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</si>
  <si>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</si>
  <si>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</si>
  <si>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</si>
  <si>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</si>
  <si>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</si>
  <si>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</si>
  <si>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</si>
  <si>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</si>
  <si>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</si>
  <si>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</si>
  <si>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</si>
  <si>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</si>
  <si>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</si>
  <si>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</si>
  <si>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</si>
  <si>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</si>
  <si>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</si>
  <si>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</si>
  <si>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</si>
  <si>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</si>
  <si>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</si>
  <si>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</si>
  <si>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</si>
  <si>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</si>
  <si>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</si>
  <si>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</si>
  <si>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</si>
  <si>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</si>
  <si>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</si>
  <si>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</si>
  <si>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</si>
  <si>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</si>
  <si>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</si>
  <si>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</si>
  <si>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</si>
  <si>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</si>
  <si>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</si>
  <si>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</si>
  <si>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</si>
  <si>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</si>
  <si>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</si>
  <si>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</si>
  <si>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</si>
  <si>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</si>
  <si>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</si>
  <si>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</si>
  <si>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</si>
  <si>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</si>
  <si>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</si>
  <si>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</si>
  <si>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</si>
  <si>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</si>
  <si>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</si>
  <si>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</si>
  <si>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</si>
  <si>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</si>
  <si>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</si>
  <si>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</si>
  <si>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</si>
  <si>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</si>
  <si>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</si>
  <si>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</si>
  <si>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</si>
  <si>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</si>
  <si>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</si>
  <si>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</si>
  <si>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</si>
  <si>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</si>
  <si>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</si>
  <si>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</si>
  <si>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</si>
  <si>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</si>
  <si>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</si>
  <si>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</si>
  <si>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</si>
  <si>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</si>
  <si>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</si>
  <si>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</si>
  <si>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</si>
  <si>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</si>
  <si>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</si>
  <si>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</si>
  <si>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</si>
  <si>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</si>
  <si>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</si>
  <si>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</si>
  <si>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</si>
  <si>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</si>
  <si>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</si>
  <si>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</si>
  <si>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</si>
  <si>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</si>
  <si>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</si>
  <si>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</si>
  <si>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</si>
  <si>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</si>
  <si>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</si>
  <si>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</si>
  <si>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</si>
  <si>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</si>
  <si>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</si>
  <si>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</si>
  <si>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</si>
  <si>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</si>
  <si>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</si>
  <si>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</si>
  <si>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</si>
  <si>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</si>
  <si>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</si>
  <si>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</si>
  <si>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</si>
  <si>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</si>
  <si>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</si>
  <si>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</si>
  <si>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</si>
  <si>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</si>
  <si>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</si>
  <si>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</si>
  <si>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</si>
  <si>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</si>
  <si>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</si>
  <si>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</si>
  <si>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</si>
  <si>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</si>
  <si>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</si>
  <si>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</si>
  <si>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</si>
  <si>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</si>
  <si>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</si>
  <si>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</si>
  <si>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</si>
  <si>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</si>
  <si>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</si>
  <si>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</si>
  <si>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</si>
  <si>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</si>
  <si>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</si>
  <si>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</si>
  <si>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</si>
  <si>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</si>
  <si>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</si>
  <si>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</si>
  <si>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</si>
  <si>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</si>
  <si>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</si>
  <si>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</si>
  <si>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</si>
  <si>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</si>
  <si>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</si>
  <si>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</si>
  <si>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</si>
  <si>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</si>
  <si>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</si>
  <si>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</si>
  <si>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</si>
  <si>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</si>
  <si>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</si>
  <si>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</si>
  <si>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</si>
  <si>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</si>
  <si>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</si>
  <si>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</si>
  <si>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</si>
  <si>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</si>
  <si>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</si>
  <si>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</si>
  <si>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</si>
  <si>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</si>
  <si>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</si>
  <si>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</si>
  <si>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</si>
  <si>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</si>
  <si>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</si>
  <si>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</si>
  <si>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</si>
  <si>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</si>
  <si>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</si>
  <si>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</si>
  <si>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</si>
  <si>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</si>
  <si>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</si>
  <si>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</si>
  <si>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</si>
  <si>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</si>
  <si>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</si>
  <si>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</si>
  <si>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</si>
  <si>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</si>
  <si>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</si>
  <si>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</si>
  <si>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</si>
  <si>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</si>
  <si>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</si>
  <si>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</si>
  <si>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</si>
  <si>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</si>
  <si>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</si>
  <si>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</si>
  <si>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</si>
  <si>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</si>
  <si>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</si>
  <si>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</si>
  <si>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</si>
  <si>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</si>
  <si>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</si>
  <si>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</si>
  <si>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</si>
  <si>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</si>
  <si>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</si>
  <si>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</si>
  <si>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</si>
  <si>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</si>
  <si>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</si>
  <si>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</si>
  <si>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</si>
  <si>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</si>
  <si>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</si>
  <si>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</si>
  <si>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</si>
  <si>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</si>
  <si>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</si>
  <si>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</si>
  <si>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</si>
  <si>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</si>
  <si>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</si>
  <si>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</si>
  <si>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</si>
  <si>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</si>
  <si>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</si>
  <si>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</si>
  <si>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</si>
  <si>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</si>
  <si>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</si>
  <si>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</si>
  <si>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</si>
  <si>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</si>
  <si>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</si>
  <si>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</si>
  <si>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</si>
  <si>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</si>
  <si>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</si>
  <si>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</si>
  <si>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</si>
  <si>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</si>
  <si>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</si>
  <si>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</si>
  <si>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</si>
  <si>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</si>
  <si>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</si>
  <si>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</si>
  <si>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</si>
  <si>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</si>
  <si>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</si>
  <si>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</si>
  <si>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</si>
  <si>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</si>
  <si>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</si>
  <si>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</si>
  <si>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</si>
  <si>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</si>
  <si>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</si>
  <si>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</si>
  <si>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</si>
  <si>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</si>
  <si>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</si>
  <si>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</si>
  <si>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</si>
  <si>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</si>
  <si>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</si>
  <si>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</si>
  <si>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</si>
  <si>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</si>
  <si>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</si>
  <si>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</si>
  <si>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</si>
  <si>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</si>
  <si>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</si>
  <si>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</si>
  <si>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</si>
  <si>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</si>
  <si>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</si>
  <si>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</si>
  <si>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</si>
  <si>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</si>
  <si>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</si>
  <si>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</si>
  <si>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</si>
  <si>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</si>
  <si>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</si>
  <si>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</si>
  <si>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</si>
  <si>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</si>
  <si>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</si>
  <si>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</si>
  <si>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</si>
  <si>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</si>
  <si>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</si>
  <si>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</si>
  <si>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</si>
  <si>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</si>
  <si>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</si>
  <si>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</si>
  <si>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</si>
  <si>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</si>
  <si>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</si>
  <si>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</si>
  <si>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</si>
  <si>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</si>
  <si>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</si>
  <si>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</si>
  <si>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</si>
  <si>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</si>
  <si>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</si>
  <si>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</si>
  <si>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</si>
  <si>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</si>
  <si>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</si>
  <si>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</si>
  <si>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</si>
  <si>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</si>
  <si>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</si>
  <si>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</si>
  <si>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</si>
  <si>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</si>
  <si>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</si>
  <si>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</si>
  <si>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</si>
  <si>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</si>
  <si>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</si>
  <si>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</si>
  <si>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</si>
  <si>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</si>
  <si>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</si>
  <si>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</si>
  <si>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</si>
  <si>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</si>
  <si>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</si>
  <si>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</si>
  <si>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</si>
  <si>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</si>
  <si>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</si>
  <si>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</si>
  <si>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</si>
  <si>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</si>
  <si>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</si>
  <si>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</si>
  <si>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</si>
  <si>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</si>
  <si>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</si>
  <si>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</si>
  <si>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</si>
  <si>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</si>
  <si>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</si>
  <si>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</si>
  <si>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</si>
  <si>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</si>
  <si>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</si>
  <si>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</si>
  <si>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</si>
  <si>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</si>
  <si>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</si>
  <si>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</si>
  <si>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</si>
  <si>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</si>
  <si>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</si>
  <si>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</si>
  <si>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</si>
  <si>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</si>
  <si>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</si>
  <si>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</si>
  <si>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</si>
  <si>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</si>
  <si>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</si>
  <si>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</si>
  <si>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</si>
  <si>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</si>
  <si>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</si>
  <si>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</si>
  <si>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</si>
  <si>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</si>
  <si>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</si>
  <si>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</si>
  <si>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</si>
  <si>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</si>
  <si>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</si>
  <si>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</si>
  <si>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</si>
  <si>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</si>
  <si>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</si>
  <si>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</si>
  <si>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</si>
  <si>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Prestar los servicios de educacion inicial en el marco de la atention integral en Centros de Desarrollo Infantil "CDI", de conformidad con el manual operativo de la modalidad institucional, el lineamiento tecnico para la atencion a la primera infancia ya las direcctrices establecidas por el ICBF, en armonia con la politica de estado para el desarrollo integral de la primera infancia de cero a siempre.</t>
  </si>
  <si>
    <t>68-204-2020</t>
  </si>
  <si>
    <t>68-212-2020</t>
  </si>
  <si>
    <t>68-223-2020</t>
  </si>
  <si>
    <t>MARTHA LILIANA QUINTERO ALVAREZ</t>
  </si>
  <si>
    <t>2021-68-68002472021</t>
  </si>
  <si>
    <t>CARRERA 27 # 61-78 BUCARAMANGA SANTANDER</t>
  </si>
  <si>
    <t>037-6434444 EXT. 4296</t>
  </si>
  <si>
    <t>CARRERA 27 # 61-78 BUCARMAANGA SANTANDER</t>
  </si>
  <si>
    <t>educacion.formal@cajasan.com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</si>
</sst>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60" zoomScaleNormal="60" zoomScaleSheetLayoutView="40" zoomScalePageLayoutView="40" workbookViewId="0">
      <selection activeCell="K193" sqref="K19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2681</v>
      </c>
      <c r="D15" s="35"/>
      <c r="E15" s="35"/>
      <c r="F15" s="5"/>
      <c r="G15" s="32" t="s">
        <v>1168</v>
      </c>
      <c r="H15" s="103" t="s">
        <v>887</v>
      </c>
      <c r="I15" s="32" t="s">
        <v>2624</v>
      </c>
      <c r="J15" s="108" t="s">
        <v>2626</v>
      </c>
      <c r="L15" s="209" t="s">
        <v>8</v>
      </c>
      <c r="M15" s="209"/>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890200106</v>
      </c>
      <c r="C20" s="5"/>
      <c r="D20" s="73"/>
      <c r="E20" s="5"/>
      <c r="F20" s="5"/>
      <c r="G20" s="5"/>
      <c r="H20" s="186"/>
      <c r="I20" s="149" t="s">
        <v>887</v>
      </c>
      <c r="J20" s="150" t="s">
        <v>889</v>
      </c>
      <c r="K20" s="151">
        <v>1072728600</v>
      </c>
      <c r="L20" s="152"/>
      <c r="M20" s="152">
        <v>44561</v>
      </c>
      <c r="N20" s="135">
        <f>+(M20-L20)/30</f>
        <v>1485.3666666666666</v>
      </c>
      <c r="O20" s="138"/>
      <c r="U20" s="134"/>
      <c r="V20" s="105">
        <f ca="1">NOW()</f>
        <v>44194.652740046295</v>
      </c>
      <c r="W20" s="105">
        <f ca="1">NOW()</f>
        <v>44194.652740046295</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CAJA SANTANDEREANA DE SUBSIDIO FAMILIAR CAJASAN</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2654</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c r="C48" s="112"/>
      <c r="D48" s="110"/>
      <c r="E48" s="145"/>
      <c r="F48" s="145"/>
      <c r="G48" s="160" t="str">
        <f>IF(AND(E48&lt;&gt;"",F48&lt;&gt;""),((F48-E48)/30),"")</f>
        <v/>
      </c>
      <c r="H48" s="114"/>
      <c r="I48" s="113"/>
      <c r="J48" s="113"/>
      <c r="K48" s="116"/>
      <c r="L48" s="115"/>
      <c r="M48" s="117"/>
      <c r="N48" s="115"/>
      <c r="O48" s="115"/>
      <c r="P48" s="78"/>
    </row>
    <row r="49" spans="1:16" s="6" customFormat="1" ht="24.75" customHeight="1" x14ac:dyDescent="0.25">
      <c r="A49" s="143">
        <v>2</v>
      </c>
      <c r="B49" s="111"/>
      <c r="C49" s="112"/>
      <c r="D49" s="110"/>
      <c r="E49" s="145"/>
      <c r="F49" s="145"/>
      <c r="G49" s="160" t="str">
        <f t="shared" ref="G49:G50" si="2">IF(AND(E49&lt;&gt;"",F49&lt;&gt;""),((F49-E49)/30),"")</f>
        <v/>
      </c>
      <c r="H49" s="114"/>
      <c r="I49" s="113"/>
      <c r="J49" s="113"/>
      <c r="K49" s="116"/>
      <c r="L49" s="115"/>
      <c r="M49" s="117"/>
      <c r="N49" s="115"/>
      <c r="O49" s="115"/>
      <c r="P49" s="78"/>
    </row>
    <row r="50" spans="1:16" s="6" customFormat="1" ht="24.75" customHeight="1" x14ac:dyDescent="0.25">
      <c r="A50" s="143">
        <v>3</v>
      </c>
      <c r="B50" s="111"/>
      <c r="C50" s="112"/>
      <c r="D50" s="110"/>
      <c r="E50" s="145"/>
      <c r="F50" s="145"/>
      <c r="G50" s="160" t="str">
        <f t="shared" si="2"/>
        <v/>
      </c>
      <c r="H50" s="119"/>
      <c r="I50" s="113"/>
      <c r="J50" s="113"/>
      <c r="K50" s="116"/>
      <c r="L50" s="115"/>
      <c r="M50" s="117"/>
      <c r="N50" s="115"/>
      <c r="O50" s="115"/>
      <c r="P50" s="78"/>
    </row>
    <row r="51" spans="1:16" s="6" customFormat="1" ht="24.75" customHeight="1" outlineLevel="1" x14ac:dyDescent="0.25">
      <c r="A51" s="143">
        <v>4</v>
      </c>
      <c r="B51" s="111"/>
      <c r="C51" s="112"/>
      <c r="D51" s="110"/>
      <c r="E51" s="145"/>
      <c r="F51" s="145"/>
      <c r="G51" s="160" t="str">
        <f t="shared" ref="G51:G107" si="3">IF(AND(E51&lt;&gt;"",F51&lt;&gt;""),((F51-E51)/30),"")</f>
        <v/>
      </c>
      <c r="H51" s="114"/>
      <c r="I51" s="113"/>
      <c r="J51" s="113"/>
      <c r="K51" s="116"/>
      <c r="L51" s="115"/>
      <c r="M51" s="117"/>
      <c r="N51" s="115"/>
      <c r="O51" s="115"/>
      <c r="P51" s="78"/>
    </row>
    <row r="52" spans="1:16" s="7" customFormat="1" ht="24.75" customHeight="1" outlineLevel="1" x14ac:dyDescent="0.25">
      <c r="A52" s="144">
        <v>5</v>
      </c>
      <c r="B52" s="111"/>
      <c r="C52" s="112"/>
      <c r="D52" s="110"/>
      <c r="E52" s="145"/>
      <c r="F52" s="145"/>
      <c r="G52" s="160" t="str">
        <f t="shared" si="3"/>
        <v/>
      </c>
      <c r="H52" s="119"/>
      <c r="I52" s="113"/>
      <c r="J52" s="113"/>
      <c r="K52" s="116"/>
      <c r="L52" s="115"/>
      <c r="M52" s="117"/>
      <c r="N52" s="115"/>
      <c r="O52" s="115"/>
      <c r="P52" s="79"/>
    </row>
    <row r="53" spans="1:16" s="7" customFormat="1" ht="24.75" customHeight="1" outlineLevel="1" x14ac:dyDescent="0.25">
      <c r="A53" s="144">
        <v>6</v>
      </c>
      <c r="B53" s="111"/>
      <c r="C53" s="112"/>
      <c r="D53" s="110"/>
      <c r="E53" s="145"/>
      <c r="F53" s="145"/>
      <c r="G53" s="160" t="str">
        <f t="shared" si="3"/>
        <v/>
      </c>
      <c r="H53" s="119"/>
      <c r="I53" s="113"/>
      <c r="J53" s="113"/>
      <c r="K53" s="116"/>
      <c r="L53" s="115"/>
      <c r="M53" s="117"/>
      <c r="N53" s="115"/>
      <c r="O53" s="115"/>
      <c r="P53" s="79"/>
    </row>
    <row r="54" spans="1:16" s="7" customFormat="1" ht="24.75" customHeight="1" outlineLevel="1" x14ac:dyDescent="0.25">
      <c r="A54" s="144">
        <v>7</v>
      </c>
      <c r="B54" s="111"/>
      <c r="C54" s="112"/>
      <c r="D54" s="110"/>
      <c r="E54" s="145"/>
      <c r="F54" s="145"/>
      <c r="G54" s="160"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2655</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t="s">
        <v>2677</v>
      </c>
      <c r="E114" s="145">
        <v>43885</v>
      </c>
      <c r="F114" s="145">
        <v>44196</v>
      </c>
      <c r="G114" s="160">
        <f>IF(AND(E114&lt;&gt;"",F114&lt;&gt;""),((F114-E114)/30),"")</f>
        <v>10.366666666666667</v>
      </c>
      <c r="H114" s="122" t="s">
        <v>2676</v>
      </c>
      <c r="I114" s="121" t="s">
        <v>887</v>
      </c>
      <c r="J114" s="121" t="s">
        <v>913</v>
      </c>
      <c r="K114" s="123">
        <v>2012960322</v>
      </c>
      <c r="L114" s="100">
        <f>+IF(AND(K114&gt;0,O114="Ejecución"),(K114/877802)*Tabla28[[#This Row],[% participación]],IF(AND(K114&gt;0,O114&lt;&gt;"Ejecución"),"-",""))</f>
        <v>2293.1826562254359</v>
      </c>
      <c r="M114" s="124" t="s">
        <v>1148</v>
      </c>
      <c r="N114" s="173">
        <v>1</v>
      </c>
      <c r="O114" s="162" t="s">
        <v>1150</v>
      </c>
      <c r="P114" s="78"/>
    </row>
    <row r="115" spans="1:16" s="6" customFormat="1" ht="24.75" customHeight="1" x14ac:dyDescent="0.25">
      <c r="A115" s="143">
        <v>2</v>
      </c>
      <c r="B115" s="161" t="s">
        <v>2664</v>
      </c>
      <c r="C115" s="163" t="s">
        <v>31</v>
      </c>
      <c r="D115" s="63" t="s">
        <v>2678</v>
      </c>
      <c r="E115" s="145">
        <v>43885</v>
      </c>
      <c r="F115" s="145">
        <v>44196</v>
      </c>
      <c r="G115" s="160">
        <f t="shared" ref="G115:G116" si="4">IF(AND(E115&lt;&gt;"",F115&lt;&gt;""),((F115-E115)/30),"")</f>
        <v>10.366666666666667</v>
      </c>
      <c r="H115" s="64" t="s">
        <v>2676</v>
      </c>
      <c r="I115" s="63" t="s">
        <v>887</v>
      </c>
      <c r="J115" s="63" t="s">
        <v>889</v>
      </c>
      <c r="K115" s="68">
        <v>1012858190</v>
      </c>
      <c r="L115" s="100">
        <f>+IF(AND(K115&gt;0,O115="Ejecución"),(K115/877802)*Tabla28[[#This Row],[% participación]],IF(AND(K115&gt;0,O115&lt;&gt;"Ejecución"),"-",""))</f>
        <v>1153.857236597775</v>
      </c>
      <c r="M115" s="65" t="s">
        <v>1148</v>
      </c>
      <c r="N115" s="173">
        <v>1</v>
      </c>
      <c r="O115" s="162" t="s">
        <v>1150</v>
      </c>
      <c r="P115" s="78"/>
    </row>
    <row r="116" spans="1:16" s="6" customFormat="1" ht="24.75" customHeight="1" x14ac:dyDescent="0.25">
      <c r="A116" s="143">
        <v>3</v>
      </c>
      <c r="B116" s="161" t="s">
        <v>2664</v>
      </c>
      <c r="C116" s="163" t="s">
        <v>31</v>
      </c>
      <c r="D116" s="63" t="s">
        <v>2679</v>
      </c>
      <c r="E116" s="145">
        <v>43885</v>
      </c>
      <c r="F116" s="145">
        <v>44196</v>
      </c>
      <c r="G116" s="160">
        <f t="shared" si="4"/>
        <v>10.366666666666667</v>
      </c>
      <c r="H116" s="64" t="s">
        <v>2676</v>
      </c>
      <c r="I116" s="63" t="s">
        <v>887</v>
      </c>
      <c r="J116" s="63" t="s">
        <v>893</v>
      </c>
      <c r="K116" s="68">
        <v>1047842100</v>
      </c>
      <c r="L116" s="100">
        <f>+IF(AND(K116&gt;0,O116="Ejecución"),(K116/877802)*Tabla28[[#This Row],[% participación]],IF(AND(K116&gt;0,O116&lt;&gt;"Ejecución"),"-",""))</f>
        <v>1193.7112241712823</v>
      </c>
      <c r="M116" s="65" t="s">
        <v>1148</v>
      </c>
      <c r="N116" s="173">
        <v>1</v>
      </c>
      <c r="O116" s="162" t="s">
        <v>1150</v>
      </c>
      <c r="P116" s="78"/>
    </row>
    <row r="117" spans="1:16" s="6" customFormat="1" ht="24.75" customHeight="1" outlineLevel="1" x14ac:dyDescent="0.25">
      <c r="A117" s="143">
        <v>4</v>
      </c>
      <c r="B117" s="161" t="s">
        <v>2664</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2664</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2664</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2664</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2664</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2664</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2664</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2664</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2664</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2664</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2664</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2664</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2657</v>
      </c>
      <c r="C168" s="223"/>
      <c r="D168" s="223"/>
      <c r="E168" s="8"/>
      <c r="F168" s="5"/>
      <c r="H168" s="81" t="s">
        <v>2656</v>
      </c>
      <c r="I168" s="246"/>
      <c r="J168" s="247"/>
      <c r="K168" s="247"/>
      <c r="L168" s="247"/>
      <c r="M168" s="247"/>
      <c r="N168" s="247"/>
      <c r="O168" s="24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2668</v>
      </c>
      <c r="C179" s="221"/>
      <c r="D179" s="221"/>
      <c r="E179" s="171">
        <v>0.02</v>
      </c>
      <c r="F179" s="170">
        <v>0.01</v>
      </c>
      <c r="G179" s="165">
        <f>IF(F179&gt;0,SUM(E179+F179),"")</f>
        <v>0.03</v>
      </c>
      <c r="H179" s="5"/>
      <c r="I179" s="221" t="s">
        <v>2670</v>
      </c>
      <c r="J179" s="221"/>
      <c r="K179" s="221"/>
      <c r="L179" s="221"/>
      <c r="M179" s="172"/>
      <c r="O179" s="8"/>
      <c r="Q179" s="19"/>
      <c r="R179" s="159" t="str">
        <f>IF(M179&gt;0,SUM(L179+M179),"")</f>
        <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32181858</v>
      </c>
      <c r="F185" s="92"/>
      <c r="G185" s="93"/>
      <c r="H185" s="88"/>
      <c r="I185" s="90" t="s">
        <v>2627</v>
      </c>
      <c r="J185" s="166">
        <f>+SUM(M179:M183)</f>
        <v>0</v>
      </c>
      <c r="K185" s="202" t="s">
        <v>2628</v>
      </c>
      <c r="L185" s="202"/>
      <c r="M185" s="94">
        <f>+J185*(SUM(K20:K35))</f>
        <v>0</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21142</v>
      </c>
      <c r="D193" s="5"/>
      <c r="E193" s="126">
        <v>3128</v>
      </c>
      <c r="F193" s="5"/>
      <c r="G193" s="5"/>
      <c r="H193" s="147" t="s">
        <v>2680</v>
      </c>
      <c r="J193" s="5"/>
      <c r="K193" s="127"/>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2682</v>
      </c>
      <c r="J211" s="27" t="s">
        <v>2622</v>
      </c>
      <c r="K211" s="148" t="s">
        <v>2684</v>
      </c>
      <c r="L211" s="21"/>
      <c r="M211" s="21"/>
      <c r="N211" s="21"/>
      <c r="O211" s="8"/>
    </row>
    <row r="212" spans="1:15" x14ac:dyDescent="0.25">
      <c r="A212" s="9"/>
      <c r="B212" s="27" t="s">
        <v>2619</v>
      </c>
      <c r="C212" s="147" t="s">
        <v>2680</v>
      </c>
      <c r="D212" s="21"/>
      <c r="G212" s="27" t="s">
        <v>2621</v>
      </c>
      <c r="H212" s="148" t="s">
        <v>2683</v>
      </c>
      <c r="J212" s="27" t="s">
        <v>2623</v>
      </c>
      <c r="K212" s="147" t="s">
        <v>2685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4fb10211-09fb-4e80-9f0b-184718d5d98c"/>
    <ds:schemaRef ds:uri="http://schemas.microsoft.com/office/2006/documentManagement/types"/>
    <ds:schemaRef ds:uri="http://schemas.microsoft.com/office/2006/metadata/properties"/>
    <ds:schemaRef ds:uri="http://www.w3.org/XML/1998/namespace"/>
    <ds:schemaRef ds:uri="a65d333d-5b59-4810-bc94-b80d9325abbc"/>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Sonia Garcia Velandia</cp:lastModifiedBy>
  <cp:lastPrinted>2020-11-20T15:12:35Z</cp:lastPrinted>
  <dcterms:created xsi:type="dcterms:W3CDTF">2020-10-14T21:57:42Z</dcterms:created>
  <dcterms:modified xsi:type="dcterms:W3CDTF">2020-12-29T20:40:07Z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