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Nueva carpeta\2020\BE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19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<sst xmlns="http://schemas.openxmlformats.org/spreadsheetml/2006/main" count="3253" uniqueCount="2736">
  <si>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</si>
  <si>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</si>
  <si>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</si>
  <si>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</si>
  <si>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</si>
  <si>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</si>
  <si>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</si>
  <si>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</si>
  <si>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</si>
  <si>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</si>
  <si>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</si>
  <si>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</si>
  <si>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</si>
  <si>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</si>
  <si>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</si>
  <si>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</si>
  <si>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</si>
  <si>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</si>
  <si>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</si>
  <si>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</si>
  <si>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</si>
  <si>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</si>
  <si>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</si>
  <si>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</si>
  <si>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</si>
  <si>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</si>
  <si>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</si>
  <si>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</si>
  <si>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</si>
  <si>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</si>
  <si>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</si>
  <si>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</si>
  <si>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</si>
  <si>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</si>
  <si>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</si>
  <si>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</si>
  <si>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</si>
  <si>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</si>
  <si>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</si>
  <si>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</si>
  <si>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</si>
  <si>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</si>
  <si>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</si>
  <si>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</si>
  <si>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</si>
  <si>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</si>
  <si>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</si>
  <si>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</si>
  <si>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</si>
  <si>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</si>
  <si>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</si>
  <si>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</si>
  <si>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</si>
  <si>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</si>
  <si>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</si>
  <si>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</si>
  <si>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</si>
  <si>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</si>
  <si>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</si>
  <si>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</si>
  <si>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</si>
  <si>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</si>
  <si>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</si>
  <si>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</si>
  <si>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</si>
  <si>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</si>
  <si>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</si>
  <si>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</si>
  <si>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</si>
  <si>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</si>
  <si>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</si>
  <si>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</si>
  <si>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</si>
  <si>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</si>
  <si>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</si>
  <si>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</si>
  <si>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</si>
  <si>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</si>
  <si>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</si>
  <si>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</si>
  <si>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</si>
  <si>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</si>
  <si>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</si>
  <si>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</si>
  <si>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</si>
  <si>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</si>
  <si>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</si>
  <si>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</si>
  <si>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</si>
  <si>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</si>
  <si>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</si>
  <si>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</si>
  <si>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</si>
  <si>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</si>
  <si>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</si>
  <si>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</si>
  <si>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</si>
  <si>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</si>
  <si>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</si>
  <si>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</si>
  <si>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</si>
  <si>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</si>
  <si>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</si>
  <si>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</si>
  <si>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</si>
  <si>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</si>
  <si>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</si>
  <si>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</si>
  <si>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</si>
  <si>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</si>
  <si>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</si>
  <si>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</si>
  <si>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</si>
  <si>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</si>
  <si>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</si>
  <si>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</si>
  <si>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</si>
  <si>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</si>
  <si>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</si>
  <si>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</si>
  <si>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</si>
  <si>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</si>
  <si>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</si>
  <si>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</si>
  <si>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</si>
  <si>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</si>
  <si>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</si>
  <si>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</si>
  <si>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</si>
  <si>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</si>
  <si>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</si>
  <si>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</si>
  <si>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</si>
  <si>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</si>
  <si>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</si>
  <si>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</si>
  <si>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</si>
  <si>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</si>
  <si>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</si>
  <si>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</si>
  <si>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</si>
  <si>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</si>
  <si>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</si>
  <si>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</si>
  <si>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</si>
  <si>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</si>
  <si>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</si>
  <si>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</si>
  <si>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</si>
  <si>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</si>
  <si>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</si>
  <si>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</si>
  <si>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</si>
  <si>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</si>
  <si>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</si>
  <si>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</si>
  <si>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</si>
  <si>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</si>
  <si>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</si>
  <si>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</si>
  <si>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</si>
  <si>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</si>
  <si>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</si>
  <si>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</si>
  <si>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</si>
  <si>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</si>
  <si>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</si>
  <si>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</si>
  <si>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</si>
  <si>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</si>
  <si>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</si>
  <si>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</si>
  <si>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</si>
  <si>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</si>
  <si>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</si>
  <si>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</si>
  <si>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</si>
  <si>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</si>
  <si>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</si>
  <si>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</si>
  <si>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</si>
  <si>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</si>
  <si>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</si>
  <si>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</si>
  <si>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</si>
  <si>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</si>
  <si>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</si>
  <si>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</si>
  <si>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</si>
  <si>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</si>
  <si>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</si>
  <si>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</si>
  <si>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</si>
  <si>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</si>
  <si>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</si>
  <si>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</si>
  <si>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</si>
  <si>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</si>
  <si>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</si>
  <si>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</si>
  <si>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</si>
  <si>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</si>
  <si>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</si>
  <si>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</si>
  <si>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</si>
  <si>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</si>
  <si>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</si>
  <si>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</si>
  <si>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</si>
  <si>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</si>
  <si>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</si>
  <si>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</si>
  <si>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</si>
  <si>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</si>
  <si>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</si>
  <si>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</si>
  <si>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</si>
  <si>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</si>
  <si>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</si>
  <si>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</si>
  <si>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</si>
  <si>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</si>
  <si>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</si>
  <si>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</si>
  <si>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</si>
  <si>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</si>
  <si>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</si>
  <si>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</si>
  <si>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</si>
  <si>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</si>
  <si>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</si>
  <si>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</si>
  <si>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</si>
  <si>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</si>
  <si>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</si>
  <si>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</si>
  <si>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</si>
  <si>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</si>
  <si>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</si>
  <si>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</si>
  <si>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</si>
  <si>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</si>
  <si>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</si>
  <si>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</si>
  <si>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</si>
  <si>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</si>
  <si>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</si>
  <si>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</si>
  <si>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</si>
  <si>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</si>
  <si>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</si>
  <si>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</si>
  <si>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</si>
  <si>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</si>
  <si>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</si>
  <si>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</si>
  <si>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</si>
  <si>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</si>
  <si>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</si>
  <si>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</si>
  <si>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</si>
  <si>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</si>
  <si>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</si>
  <si>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</si>
  <si>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</si>
  <si>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</si>
  <si>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</si>
  <si>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</si>
  <si>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</si>
  <si>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</si>
  <si>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</si>
  <si>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</si>
  <si>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</si>
  <si>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</si>
  <si>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</si>
  <si>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</si>
  <si>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</si>
  <si>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</si>
  <si>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</si>
  <si>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</si>
  <si>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</si>
  <si>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</si>
  <si>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</si>
  <si>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</si>
  <si>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</si>
  <si>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</si>
  <si>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</si>
  <si>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</si>
  <si>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</si>
  <si>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</si>
  <si>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</si>
  <si>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</si>
  <si>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</si>
  <si>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</si>
  <si>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</si>
  <si>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</si>
  <si>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</si>
  <si>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</si>
  <si>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</si>
  <si>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</si>
  <si>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</si>
  <si>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</si>
  <si>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</si>
  <si>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</si>
  <si>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</si>
  <si>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</si>
  <si>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</si>
  <si>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</si>
  <si>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</si>
  <si>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</si>
  <si>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</si>
  <si>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</si>
  <si>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</si>
  <si>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</si>
  <si>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</si>
  <si>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</si>
  <si>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</si>
  <si>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</si>
  <si>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</si>
  <si>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</si>
  <si>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</si>
  <si>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</si>
  <si>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</si>
  <si>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</si>
  <si>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</si>
  <si>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</si>
  <si>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</si>
  <si>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</si>
  <si>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</si>
  <si>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</si>
  <si>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</si>
  <si>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</si>
  <si>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</si>
  <si>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</si>
  <si>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</si>
  <si>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</si>
  <si>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</si>
  <si>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</si>
  <si>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</si>
  <si>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</si>
  <si>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</si>
  <si>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</si>
  <si>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</si>
  <si>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</si>
  <si>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</si>
  <si>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</si>
  <si>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</si>
  <si>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</si>
  <si>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</si>
  <si>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</si>
  <si>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</si>
  <si>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</si>
  <si>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</si>
  <si>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</si>
  <si>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</si>
  <si>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</si>
  <si>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</si>
  <si>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</si>
  <si>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</si>
  <si>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</si>
  <si>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</si>
  <si>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</si>
  <si>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</si>
  <si>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</si>
  <si>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</si>
  <si>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</si>
  <si>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</si>
  <si>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</si>
  <si>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</si>
  <si>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</si>
  <si>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</si>
  <si>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</si>
  <si>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</si>
  <si>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</si>
  <si>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</si>
  <si>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</si>
  <si>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</si>
  <si>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</si>
  <si>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</si>
  <si>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</si>
  <si>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</si>
  <si>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</si>
  <si>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</si>
  <si>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</si>
  <si>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</si>
  <si>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</si>
  <si>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</si>
  <si>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</si>
  <si>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</si>
  <si>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</si>
  <si>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</si>
  <si>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</si>
  <si>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</si>
  <si>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</si>
  <si>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</si>
  <si>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</si>
  <si>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</si>
  <si>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</si>
  <si>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</si>
  <si>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</si>
  <si>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</si>
  <si>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</si>
  <si>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</si>
  <si>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</si>
  <si>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</si>
  <si>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</si>
  <si>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</si>
  <si>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</si>
  <si>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</si>
  <si>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</si>
  <si>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</si>
  <si>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</si>
  <si>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</si>
  <si>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</si>
  <si>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</si>
  <si>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</si>
  <si>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</si>
  <si>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</si>
  <si>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</si>
  <si>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</si>
  <si>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</si>
  <si>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</si>
  <si>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</si>
  <si>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</si>
  <si>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</si>
  <si>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</si>
  <si>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</si>
  <si>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</si>
  <si>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</si>
  <si>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</si>
  <si>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</si>
  <si>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</si>
  <si>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</si>
  <si>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</si>
  <si>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</si>
  <si>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</si>
  <si>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</si>
  <si>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</si>
  <si>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</si>
  <si>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</si>
  <si>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</si>
  <si>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</si>
  <si>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</si>
  <si>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</si>
  <si>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</si>
  <si>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</si>
  <si>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</si>
  <si>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</si>
  <si>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</si>
  <si>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</si>
  <si>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</si>
  <si>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</si>
  <si>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</si>
  <si>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</si>
  <si>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</si>
  <si>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</si>
  <si>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</si>
  <si>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</si>
  <si>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</si>
  <si>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</si>
  <si>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</si>
  <si>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</si>
  <si>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</si>
  <si>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</si>
  <si>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</si>
  <si>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</si>
  <si>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</si>
  <si>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</si>
  <si>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</si>
  <si>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</si>
  <si>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</si>
  <si>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</si>
  <si>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</si>
  <si>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</si>
  <si>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</si>
  <si>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</si>
  <si>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</si>
  <si>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</si>
  <si>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</si>
  <si>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</si>
  <si>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</si>
  <si>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</si>
  <si>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</si>
  <si>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</si>
  <si>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</si>
  <si>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</si>
  <si>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</si>
  <si>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</si>
  <si>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</si>
  <si>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</si>
  <si>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</si>
  <si>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</si>
  <si>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</si>
  <si>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</si>
  <si>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</si>
  <si>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</si>
  <si>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</si>
  <si>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</si>
  <si>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</si>
  <si>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</si>
  <si>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</si>
  <si>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</si>
  <si>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</si>
  <si>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</si>
  <si>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</si>
  <si>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</si>
  <si>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</si>
  <si>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</si>
  <si>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</si>
  <si>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</si>
  <si>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</si>
  <si>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</si>
  <si>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</si>
  <si>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</si>
  <si>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</si>
  <si>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</si>
  <si>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</si>
  <si>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</si>
  <si>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</si>
  <si>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</si>
  <si>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</si>
  <si>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</si>
  <si>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</si>
  <si>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</si>
  <si>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</si>
  <si>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</si>
  <si>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</si>
  <si>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</si>
  <si>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</si>
  <si>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</si>
  <si>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</si>
  <si>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</si>
  <si>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</si>
  <si>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</si>
  <si>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</si>
  <si>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</si>
  <si>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</si>
  <si>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</si>
  <si>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</si>
  <si>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</si>
  <si>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</si>
  <si>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</si>
  <si>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</si>
  <si>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</si>
  <si>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</si>
  <si>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</si>
  <si>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</si>
  <si>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</si>
  <si>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</si>
  <si>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</si>
  <si>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</si>
  <si>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</si>
  <si>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</si>
  <si>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</si>
  <si>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</si>
  <si>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</si>
  <si>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</si>
  <si>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</si>
  <si>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</si>
  <si>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</si>
  <si>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</si>
  <si>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</si>
  <si>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</si>
  <si>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</si>
  <si>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</si>
  <si>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</si>
  <si>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</si>
  <si>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</si>
  <si>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</si>
  <si>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</si>
  <si>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</si>
  <si>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</si>
  <si>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</si>
  <si>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</si>
  <si>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</si>
  <si>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</si>
  <si>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</si>
  <si>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</si>
  <si>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</si>
  <si>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</si>
  <si>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</si>
  <si>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</si>
  <si>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</si>
  <si>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</si>
  <si>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</si>
  <si>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</si>
  <si>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</si>
  <si>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</si>
  <si>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</si>
  <si>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</si>
  <si>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</si>
  <si>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</si>
  <si>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</si>
  <si>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</si>
  <si>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</si>
  <si>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</si>
  <si>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</si>
  <si>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</si>
  <si>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</si>
  <si>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</si>
  <si>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</si>
  <si>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</si>
  <si>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</si>
  <si>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</si>
  <si>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</si>
  <si>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</si>
  <si>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</si>
  <si>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</si>
  <si>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</si>
  <si>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</si>
  <si>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</si>
  <si>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</si>
  <si>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</si>
  <si>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</si>
  <si>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</si>
  <si>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</si>
  <si>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</si>
  <si>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</si>
  <si>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</si>
  <si>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</si>
  <si>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</si>
  <si>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</si>
  <si>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</si>
  <si>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</si>
  <si>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</si>
  <si>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</si>
  <si>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</si>
  <si>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</si>
  <si>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</si>
  <si>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</si>
  <si>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</si>
  <si>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</si>
  <si>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</si>
  <si>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</si>
  <si>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</si>
  <si>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</si>
  <si>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</si>
  <si>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</si>
  <si>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</si>
  <si>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</si>
  <si>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</si>
  <si>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</si>
  <si>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</si>
  <si>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</si>
  <si>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</si>
  <si>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</si>
  <si>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</si>
  <si>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</si>
  <si>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</si>
  <si>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</si>
  <si>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</si>
  <si>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</si>
  <si>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</si>
  <si>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</si>
  <si>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</si>
  <si>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</si>
  <si>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</si>
  <si>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</si>
  <si>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</si>
  <si>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</si>
  <si>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</si>
  <si>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</si>
  <si>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</si>
  <si>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</si>
  <si>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</si>
  <si>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</si>
  <si>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</si>
  <si>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</si>
  <si>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</si>
  <si>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</si>
  <si>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</si>
  <si>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</si>
  <si>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</si>
  <si>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</si>
  <si>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</si>
  <si>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</si>
  <si>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</si>
  <si>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</si>
  <si>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</si>
  <si>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</si>
  <si>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</si>
  <si>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</si>
  <si>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</si>
  <si>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</si>
  <si>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</si>
  <si>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</si>
  <si>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</si>
  <si>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</si>
  <si>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</si>
  <si>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</si>
  <si>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</si>
  <si>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</si>
  <si>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</si>
  <si>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</si>
  <si>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</si>
  <si>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</si>
  <si>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</si>
  <si>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</si>
  <si>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</si>
  <si>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</si>
  <si>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</si>
  <si>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</si>
  <si>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</si>
  <si>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</si>
  <si>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</si>
  <si>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</si>
  <si>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</si>
  <si>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</si>
  <si>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</si>
  <si>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</si>
  <si>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</si>
  <si>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</si>
  <si>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</si>
  <si>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</si>
  <si>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</si>
  <si>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</si>
  <si>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</si>
  <si>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</si>
  <si>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</si>
  <si>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</si>
  <si>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</si>
  <si>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</si>
  <si>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</si>
  <si>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</si>
  <si>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</si>
  <si>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</si>
  <si>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</si>
  <si>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</si>
  <si>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</si>
  <si>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</si>
  <si>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</si>
  <si>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</si>
  <si>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</si>
  <si>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</si>
  <si>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</si>
  <si>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</si>
  <si>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</si>
  <si>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</si>
  <si>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</si>
  <si>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</si>
  <si>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</si>
  <si>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</si>
  <si>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</si>
  <si>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</si>
  <si>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</si>
  <si>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</si>
  <si>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</si>
  <si>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</si>
  <si>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</si>
  <si>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</si>
  <si>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</si>
  <si>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</si>
  <si>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</si>
  <si>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</si>
  <si>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</si>
  <si>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</si>
  <si>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</si>
  <si>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</si>
  <si>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</si>
  <si>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</si>
  <si>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</si>
  <si>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</si>
  <si>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</si>
  <si>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</si>
  <si>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</si>
  <si>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</si>
  <si>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</si>
  <si>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</si>
  <si>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</si>
  <si>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</si>
  <si>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</si>
  <si>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</si>
  <si>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</si>
  <si>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</si>
  <si>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</si>
  <si>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</si>
  <si>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</si>
  <si>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</si>
  <si>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</si>
  <si>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</si>
  <si>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</si>
  <si>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</si>
  <si>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</si>
  <si>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</si>
  <si>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</si>
  <si>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</si>
  <si>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</si>
  <si>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</si>
  <si>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</si>
  <si>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</si>
  <si>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</si>
  <si>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</si>
  <si>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</si>
  <si>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</si>
  <si>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</si>
  <si>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</si>
  <si>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</si>
  <si>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</si>
  <si>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</si>
  <si>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</si>
  <si>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</si>
  <si>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</si>
  <si>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</si>
  <si>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</si>
  <si>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</si>
  <si>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</si>
  <si>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</si>
  <si>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</si>
  <si>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</si>
  <si>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</si>
  <si>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</si>
  <si>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</si>
  <si>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</si>
  <si>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</si>
  <si>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</si>
  <si>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</si>
  <si>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</si>
  <si>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</si>
  <si>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</si>
  <si>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</si>
  <si>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</si>
  <si>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</si>
  <si>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</si>
  <si>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</si>
  <si>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</si>
  <si>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</si>
  <si>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</si>
  <si>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</si>
  <si>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</si>
  <si>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</si>
  <si>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</si>
  <si>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</si>
  <si>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</si>
  <si>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</si>
  <si>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</si>
  <si>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</si>
  <si>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</si>
  <si>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</si>
  <si>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</si>
  <si>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</si>
  <si>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</si>
  <si>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</si>
  <si>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</si>
  <si>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</si>
  <si>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</si>
  <si>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</si>
  <si>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</si>
  <si>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</si>
  <si>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</si>
  <si>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</si>
  <si>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</si>
  <si>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</si>
  <si>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</si>
  <si>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</si>
  <si>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</si>
  <si>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</si>
  <si>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</si>
  <si>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</si>
  <si>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</si>
  <si>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</si>
  <si>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</si>
  <si>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</si>
  <si>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</si>
  <si>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</si>
  <si>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</si>
  <si>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</si>
  <si>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</si>
  <si>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</si>
  <si>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</si>
  <si>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</si>
  <si>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</si>
  <si>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</si>
  <si>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</si>
  <si>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</si>
  <si>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</si>
  <si>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</si>
  <si>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</si>
  <si>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</si>
  <si>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</si>
  <si>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</si>
  <si>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</si>
  <si>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</si>
  <si>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</si>
  <si>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</si>
  <si>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</si>
  <si>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</si>
  <si>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</si>
  <si>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</si>
  <si>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</si>
  <si>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</si>
  <si>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</si>
  <si>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</si>
  <si>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</si>
  <si>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</si>
  <si>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</si>
  <si>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</si>
  <si>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</si>
  <si>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</si>
  <si>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</si>
  <si>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</si>
  <si>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</si>
  <si>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</si>
  <si>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</si>
  <si>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</si>
  <si>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</si>
  <si>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</si>
  <si>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</si>
  <si>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</si>
  <si>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</si>
  <si>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</si>
  <si>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</si>
  <si>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</si>
  <si>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</si>
  <si>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</si>
  <si>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</si>
  <si>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</si>
  <si>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</si>
  <si>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</si>
  <si>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</si>
  <si>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</si>
  <si>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</si>
  <si>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</si>
  <si>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</si>
  <si>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</si>
  <si>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</si>
  <si>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</si>
  <si>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</si>
  <si>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</si>
  <si>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</si>
  <si>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</si>
  <si>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</si>
  <si>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</si>
  <si>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</si>
  <si>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</si>
  <si>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</si>
  <si>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</si>
  <si>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</si>
  <si>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</si>
  <si>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</si>
  <si>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</si>
  <si>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</si>
  <si>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</si>
  <si>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</si>
  <si>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</si>
  <si>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</si>
  <si>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</si>
  <si>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</si>
  <si>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</si>
  <si>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</si>
  <si>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</si>
  <si>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</si>
  <si>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</si>
  <si>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</si>
  <si>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</si>
  <si>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</si>
  <si>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</si>
  <si>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</si>
  <si>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</si>
  <si>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</si>
  <si>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</si>
  <si>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</si>
  <si>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</si>
  <si>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</si>
  <si>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</si>
  <si>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</si>
  <si>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</si>
  <si>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</si>
  <si>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</si>
  <si>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</si>
  <si>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</si>
  <si>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</si>
  <si>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</si>
  <si>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</si>
  <si>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</si>
  <si>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</si>
  <si>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</si>
  <si>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</si>
  <si>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</si>
  <si>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</si>
  <si>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</si>
  <si>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</si>
  <si>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</si>
  <si>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</si>
  <si>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</si>
  <si>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</si>
  <si>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</si>
  <si>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</si>
  <si>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</si>
  <si>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</si>
  <si>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</si>
  <si>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</si>
  <si>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</si>
  <si>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</si>
  <si>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</si>
  <si>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</si>
  <si>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</si>
  <si>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</si>
  <si>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</si>
  <si>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</si>
  <si>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</si>
  <si>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</si>
  <si>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</si>
  <si>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</si>
  <si>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</si>
  <si>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</si>
  <si>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</si>
  <si>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</si>
  <si>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</si>
  <si>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</si>
  <si>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</si>
  <si>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</si>
  <si>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</si>
  <si>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</si>
  <si>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</si>
  <si>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</si>
  <si>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</si>
  <si>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</si>
  <si>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</si>
  <si>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</si>
  <si>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</si>
  <si>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</si>
  <si>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</si>
  <si>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</si>
  <si>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</si>
  <si>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</si>
  <si>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</si>
  <si>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</si>
  <si>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</si>
  <si>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</si>
  <si>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</si>
  <si>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</si>
  <si>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</si>
  <si>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</si>
  <si>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</si>
  <si>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</si>
  <si>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</si>
  <si>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</si>
  <si>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</si>
  <si>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</si>
  <si>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</si>
  <si>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</si>
  <si>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</si>
  <si>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</si>
  <si>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</si>
  <si>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</si>
  <si>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</si>
  <si>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</si>
  <si>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</si>
  <si>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</si>
  <si>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</si>
  <si>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</si>
  <si>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</si>
  <si>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</si>
  <si>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</si>
  <si>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</si>
  <si>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</si>
  <si>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</si>
  <si>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</si>
  <si>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</si>
  <si>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</si>
  <si>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</si>
  <si>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</si>
  <si>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</si>
  <si>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</si>
  <si>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</si>
  <si>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</si>
  <si>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</si>
  <si>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</si>
  <si>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</si>
  <si>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</si>
  <si>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</si>
  <si>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</si>
  <si>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</si>
  <si>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</si>
  <si>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</si>
  <si>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</si>
  <si>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</si>
  <si>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</si>
  <si>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</si>
  <si>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</si>
  <si>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</si>
  <si>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</si>
  <si>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</si>
  <si>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</si>
  <si>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</si>
  <si>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</si>
  <si>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</si>
  <si>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</si>
  <si>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</si>
  <si>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</si>
  <si>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</si>
  <si>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</si>
  <si>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</si>
  <si>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</si>
  <si>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</si>
  <si>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</si>
  <si>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</si>
  <si>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</si>
  <si>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</si>
  <si>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</si>
  <si>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</si>
  <si>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</si>
  <si>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</si>
  <si>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</si>
  <si>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</si>
  <si>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</si>
  <si>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</si>
  <si>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</si>
  <si>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</si>
  <si>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</si>
  <si>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</si>
  <si>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</si>
  <si>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</si>
  <si>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</si>
  <si>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</si>
  <si>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</si>
  <si>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</si>
  <si>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</si>
  <si>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</si>
  <si>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</si>
  <si>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</si>
  <si>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</si>
  <si>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</si>
  <si>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</si>
  <si>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</si>
  <si>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</si>
  <si>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</si>
  <si>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</si>
  <si>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</si>
  <si>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</si>
  <si>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</si>
  <si>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</si>
  <si>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</si>
  <si>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</si>
  <si>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</si>
  <si>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</si>
  <si>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</si>
  <si>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</si>
  <si>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</si>
  <si>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</si>
  <si>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</si>
  <si>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</si>
  <si>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</si>
  <si>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</si>
  <si>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</si>
  <si>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</si>
  <si>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</si>
  <si>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</si>
  <si>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</si>
  <si>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</si>
  <si>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</si>
  <si>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</si>
  <si>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</si>
  <si>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</si>
  <si>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</si>
  <si>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</si>
  <si>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</si>
  <si>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</si>
  <si>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</si>
  <si>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</si>
  <si>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</si>
  <si>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</si>
  <si>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</si>
  <si>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</si>
  <si>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</si>
  <si>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</si>
  <si>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</si>
  <si>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</si>
  <si>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</si>
  <si>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</si>
  <si>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</si>
  <si>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</si>
  <si>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</si>
  <si>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</si>
  <si>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</si>
  <si>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</si>
  <si>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</si>
  <si>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</si>
  <si>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</si>
  <si>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</si>
  <si>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</si>
  <si>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</si>
  <si>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</si>
  <si>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</si>
  <si>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</si>
  <si>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</si>
  <si>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</si>
  <si>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</si>
  <si>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</si>
  <si>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</si>
  <si>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</si>
  <si>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</si>
  <si>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</si>
  <si>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</si>
  <si>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</si>
  <si>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</si>
  <si>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</si>
  <si>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</si>
  <si>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</si>
  <si>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</si>
  <si>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</si>
  <si>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</si>
  <si>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</si>
  <si>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</si>
  <si>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</si>
  <si>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</si>
  <si>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</si>
  <si>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</si>
  <si>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</si>
  <si>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</si>
  <si>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</si>
  <si>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</si>
  <si>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</si>
  <si>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</si>
  <si>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</si>
  <si>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</si>
  <si>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</si>
  <si>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</si>
  <si>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</si>
  <si>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</si>
  <si>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</si>
  <si>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</si>
  <si>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</si>
  <si>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</si>
  <si>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</si>
  <si>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</si>
  <si>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</si>
  <si>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</si>
  <si>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</si>
  <si>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</si>
  <si>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</si>
  <si>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</si>
  <si>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</si>
  <si>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</si>
  <si>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</si>
  <si>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</si>
  <si>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</si>
  <si>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</si>
  <si>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</si>
  <si>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</si>
  <si>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</si>
  <si>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</si>
  <si>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</si>
  <si>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</si>
  <si>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</si>
  <si>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</si>
  <si>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</si>
  <si>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</si>
  <si>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</si>
  <si>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</si>
  <si>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</si>
  <si>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</si>
  <si>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</si>
  <si>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</si>
  <si>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</si>
  <si>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</si>
  <si>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</si>
  <si>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</si>
  <si>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</si>
  <si>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</si>
  <si>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</si>
  <si>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</si>
  <si>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</si>
  <si>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</si>
  <si>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</si>
  <si>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</si>
  <si>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</si>
  <si>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</si>
  <si>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</si>
  <si>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</si>
  <si>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</si>
  <si>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</si>
  <si>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</si>
  <si>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</si>
  <si>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</si>
  <si>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</si>
  <si>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</si>
  <si>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</si>
  <si>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</si>
  <si>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</si>
  <si>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</si>
  <si>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</si>
  <si>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</si>
  <si>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</si>
  <si>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</si>
  <si>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</si>
  <si>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</si>
  <si>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</si>
  <si>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</si>
  <si>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</si>
  <si>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</si>
  <si>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</si>
  <si>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</si>
  <si>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</si>
  <si>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</si>
  <si>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</si>
  <si>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</si>
  <si>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</si>
  <si>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</si>
  <si>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</si>
  <si>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</si>
  <si>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</si>
  <si>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</si>
  <si>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</si>
  <si>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</si>
  <si>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</si>
  <si>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</si>
  <si>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</si>
  <si>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</si>
  <si>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</si>
  <si>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</si>
  <si>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</si>
  <si>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</si>
  <si>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</si>
  <si>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</si>
  <si>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</si>
  <si>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</si>
  <si>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</si>
  <si>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</si>
  <si>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</si>
  <si>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</si>
  <si>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</si>
  <si>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</si>
  <si>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</si>
  <si>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</si>
  <si>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</si>
  <si>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</si>
  <si>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</si>
  <si>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</si>
  <si>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</si>
  <si>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</si>
  <si>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</si>
  <si>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</si>
  <si>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</si>
  <si>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</si>
  <si>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</si>
  <si>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</si>
  <si>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</si>
  <si>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</si>
  <si>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</si>
  <si>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</si>
  <si>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</si>
  <si>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</si>
  <si>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</si>
  <si>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</si>
  <si>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</si>
  <si>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</si>
  <si>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</si>
  <si>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</si>
  <si>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</si>
  <si>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</si>
  <si>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</si>
  <si>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</si>
  <si>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</si>
  <si>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</si>
  <si>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</si>
  <si>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</si>
  <si>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</si>
  <si>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</si>
  <si>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</si>
  <si>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</si>
  <si>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</si>
  <si>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</si>
  <si>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</si>
  <si>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</si>
  <si>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</si>
  <si>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</si>
  <si>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</si>
  <si>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</si>
  <si>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</si>
  <si>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</si>
  <si>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</si>
  <si>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</si>
  <si>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</si>
  <si>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</si>
  <si>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</si>
  <si>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</si>
  <si>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</si>
  <si>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</si>
  <si>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</si>
  <si>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</si>
  <si>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</si>
  <si>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</si>
  <si>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</si>
  <si>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</si>
  <si>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</si>
  <si>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</si>
  <si>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</si>
  <si>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</si>
  <si>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</si>
  <si>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</si>
  <si>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</si>
  <si>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</si>
  <si>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</si>
  <si>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</si>
  <si>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</si>
  <si>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</si>
  <si>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</si>
  <si>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</si>
  <si>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</si>
  <si>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</si>
  <si>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</si>
  <si>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</si>
  <si>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</si>
  <si>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</si>
  <si>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</si>
  <si>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</si>
  <si>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</si>
  <si>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</si>
  <si>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</si>
  <si>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</si>
  <si>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</si>
  <si>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</si>
  <si>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</si>
  <si>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</si>
  <si>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</si>
  <si>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</si>
  <si>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</si>
  <si>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</si>
  <si>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</si>
  <si>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</si>
  <si>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</si>
  <si>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</si>
  <si>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</si>
  <si>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</si>
  <si>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</si>
  <si>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</si>
  <si>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</si>
  <si>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</si>
  <si>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</si>
  <si>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</si>
  <si>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</si>
  <si>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</si>
  <si>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</si>
  <si>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</si>
  <si>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</si>
  <si>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</si>
  <si>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</si>
  <si>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</si>
  <si>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</si>
  <si>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</si>
  <si>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</si>
  <si>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</si>
  <si>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</si>
  <si>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</si>
  <si>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</si>
  <si>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</si>
  <si>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</si>
  <si>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</si>
  <si>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</si>
  <si>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</si>
  <si>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</si>
  <si>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</si>
  <si>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</si>
  <si>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</si>
  <si>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</si>
  <si>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</si>
  <si>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</si>
  <si>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</si>
  <si>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</si>
  <si>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</si>
  <si>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</si>
  <si>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</si>
  <si>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</si>
  <si>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</si>
  <si>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</si>
  <si>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</si>
  <si>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</si>
  <si>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</si>
  <si>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</si>
  <si>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</si>
  <si>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</si>
  <si>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</si>
  <si>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</si>
  <si>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</si>
  <si>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</si>
  <si>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</si>
  <si>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</si>
  <si>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</si>
  <si>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</si>
  <si>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</si>
  <si>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</si>
  <si>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</si>
  <si>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</si>
  <si>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</si>
  <si>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</si>
  <si>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</si>
  <si>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</si>
  <si>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</si>
  <si>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</si>
  <si>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</si>
  <si>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</si>
  <si>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</si>
  <si>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</si>
  <si>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</si>
  <si>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</si>
  <si>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</si>
  <si>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</si>
  <si>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</si>
  <si>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</si>
  <si>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</si>
  <si>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</si>
  <si>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</si>
  <si>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</si>
  <si>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</si>
  <si>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</si>
  <si>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</si>
  <si>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</si>
  <si>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</si>
  <si>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</si>
  <si>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</si>
  <si>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</si>
  <si>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</si>
  <si>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</si>
  <si>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</si>
  <si>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</si>
  <si>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</si>
  <si>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</si>
  <si>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</si>
  <si>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</si>
  <si>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</si>
  <si>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</si>
  <si>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</si>
  <si>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</si>
  <si>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</si>
  <si>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</si>
  <si>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</si>
  <si>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</si>
  <si>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</si>
  <si>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</si>
  <si>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</si>
  <si>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</si>
  <si>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</si>
  <si>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</si>
  <si>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</si>
  <si>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</si>
  <si>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</si>
  <si>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</si>
  <si>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</si>
  <si>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</si>
  <si>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</si>
  <si>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</si>
  <si>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</si>
  <si>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</si>
  <si>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</si>
  <si>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</si>
  <si>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</si>
  <si>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</si>
  <si>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</si>
  <si>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</si>
  <si>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</si>
  <si>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</si>
  <si>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</si>
  <si>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</si>
  <si>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</si>
  <si>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</si>
  <si>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</si>
  <si>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</si>
  <si>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</si>
  <si>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</si>
  <si>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</si>
  <si>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</si>
  <si>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</si>
  <si>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</si>
  <si>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</si>
  <si>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</si>
  <si>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</si>
  <si>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</si>
  <si>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</si>
  <si>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</si>
  <si>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</si>
  <si>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</si>
  <si>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</si>
  <si>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</si>
  <si>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</si>
  <si>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</si>
  <si>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</si>
  <si>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</si>
  <si>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</si>
  <si>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</si>
  <si>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</si>
  <si>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</si>
  <si>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</si>
  <si>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</si>
  <si>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</si>
  <si>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</si>
  <si>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</si>
  <si>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</si>
  <si>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</si>
  <si>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</si>
  <si>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</si>
  <si>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</si>
  <si>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</si>
  <si>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</si>
  <si>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</si>
  <si>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</si>
  <si>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</si>
  <si>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</si>
  <si>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</si>
  <si>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</si>
  <si>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</si>
  <si>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</si>
  <si>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</si>
  <si>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</si>
  <si>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</si>
  <si>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</si>
  <si>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</si>
  <si>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</si>
  <si>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</si>
  <si>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</si>
  <si>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</si>
  <si>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</si>
  <si>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</si>
  <si>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</si>
  <si>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</si>
  <si>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</si>
  <si>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</si>
  <si>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</si>
  <si>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</si>
  <si>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</si>
  <si>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</si>
  <si>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</si>
  <si>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</si>
  <si>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</si>
  <si>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</si>
  <si>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</si>
  <si>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</si>
  <si>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</si>
  <si>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</si>
  <si>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</si>
  <si>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</si>
  <si>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</si>
  <si>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</si>
  <si>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</si>
  <si>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</si>
  <si>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</si>
  <si>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</si>
  <si>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</si>
  <si>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</si>
  <si>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</si>
  <si>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</si>
  <si>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</si>
  <si>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</si>
  <si>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</si>
  <si>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</si>
  <si>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</si>
  <si>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</si>
  <si>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</si>
  <si>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</si>
  <si>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</si>
  <si>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</si>
  <si>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</si>
  <si>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</si>
  <si>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</si>
  <si>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</si>
  <si>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</si>
  <si>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</si>
  <si>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</si>
  <si>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</si>
  <si>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</si>
  <si>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</si>
  <si>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</si>
  <si>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</si>
  <si>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</si>
  <si>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</si>
  <si>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</si>
  <si>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</si>
  <si>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</si>
  <si>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</si>
  <si>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</si>
  <si>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</si>
  <si>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</si>
  <si>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</si>
  <si>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</si>
  <si>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</si>
  <si>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</si>
  <si>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</si>
  <si>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</si>
  <si>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</si>
  <si>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</si>
  <si>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</si>
  <si>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</si>
  <si>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</si>
  <si>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</si>
  <si>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</si>
  <si>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</si>
  <si>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</si>
  <si>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</si>
  <si>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</si>
  <si>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</si>
  <si>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</si>
  <si>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</si>
  <si>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</si>
  <si>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</si>
  <si>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</si>
  <si>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</si>
  <si>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</si>
  <si>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</si>
  <si>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</si>
  <si>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</si>
  <si>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</si>
  <si>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</si>
  <si>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</si>
  <si>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</si>
  <si>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</si>
  <si>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</si>
  <si>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</si>
  <si>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</si>
  <si>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</si>
  <si>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</si>
  <si>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</si>
  <si>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</si>
  <si>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</si>
  <si>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</si>
  <si>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</si>
  <si>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</si>
  <si>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</si>
  <si>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</si>
  <si>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</si>
  <si>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</si>
  <si>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</si>
  <si>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</si>
  <si>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</si>
  <si>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</si>
  <si>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</si>
  <si>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</si>
  <si>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</si>
  <si>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</si>
  <si>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</si>
  <si>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</si>
  <si>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</si>
  <si>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</si>
  <si>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</si>
  <si>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</si>
  <si>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</si>
  <si>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</si>
  <si>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</si>
  <si>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</si>
  <si>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</si>
  <si>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</si>
  <si>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</si>
  <si>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</si>
  <si>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</si>
  <si>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</si>
  <si>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</si>
  <si>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</si>
  <si>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</si>
  <si>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</si>
  <si>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</si>
  <si>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</si>
  <si>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</si>
  <si>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</si>
  <si>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</si>
  <si>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</si>
  <si>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</si>
  <si>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</si>
  <si>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</si>
  <si>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</si>
  <si>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</si>
  <si>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</si>
  <si>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</si>
  <si>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</si>
  <si>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</si>
  <si>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</si>
  <si>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</si>
  <si>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</si>
  <si>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</si>
  <si>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</si>
  <si>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</si>
  <si>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</si>
  <si>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</si>
  <si>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</si>
  <si>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</si>
  <si>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</si>
  <si>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</si>
  <si>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</si>
  <si>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</si>
  <si>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</si>
  <si>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</si>
  <si>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</si>
  <si>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</si>
  <si>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</si>
  <si>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</si>
  <si>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</si>
  <si>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</si>
  <si>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</si>
  <si>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</si>
  <si>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</si>
  <si>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</si>
  <si>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</si>
  <si>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</si>
  <si>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</si>
  <si>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</si>
  <si>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</si>
  <si>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</si>
  <si>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</si>
  <si>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</si>
  <si>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</si>
  <si>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</si>
  <si>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</si>
  <si>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</si>
  <si>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</si>
  <si>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</si>
  <si>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</si>
  <si>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</si>
  <si>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</si>
  <si>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</si>
  <si>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</si>
  <si>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</si>
  <si>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</si>
  <si>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</si>
  <si>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</si>
  <si>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</si>
  <si>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</si>
  <si>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</si>
  <si>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</si>
  <si>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</si>
  <si>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</si>
  <si>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</si>
  <si>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</si>
  <si>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</si>
  <si>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</si>
  <si>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</si>
  <si>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</si>
  <si>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</si>
  <si>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</si>
  <si>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</si>
  <si>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</si>
  <si>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</si>
  <si>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</si>
  <si>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</si>
  <si>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</si>
  <si>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</si>
  <si>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</si>
  <si>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</si>
  <si>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</si>
  <si>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</si>
  <si>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</si>
  <si>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</si>
  <si>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</si>
  <si>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</si>
  <si>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</si>
  <si>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</si>
  <si>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</si>
  <si>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</si>
  <si>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</si>
  <si>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</si>
  <si>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</si>
  <si>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</si>
  <si>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</si>
  <si>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</si>
  <si>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</si>
  <si>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</si>
  <si>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</si>
  <si>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</si>
  <si>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</si>
  <si>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</si>
  <si>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</si>
  <si>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</si>
  <si>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</si>
  <si>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</si>
  <si>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</si>
  <si>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</si>
  <si>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</si>
  <si>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</si>
  <si>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</si>
  <si>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</si>
  <si>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</si>
  <si>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</si>
  <si>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</si>
  <si>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</si>
  <si>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</si>
  <si>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</si>
  <si>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</si>
  <si>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</si>
  <si>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</si>
  <si>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</si>
  <si>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</si>
  <si>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</si>
  <si>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</si>
  <si>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</si>
  <si>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</si>
  <si>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</si>
  <si>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</si>
  <si>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</si>
  <si>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</si>
  <si>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</si>
  <si>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</si>
  <si>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</si>
  <si>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</si>
  <si>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</si>
  <si>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</si>
  <si>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</si>
  <si>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</si>
  <si>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</si>
  <si>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</si>
  <si>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</si>
  <si>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</si>
  <si>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</si>
  <si>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</si>
  <si>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</si>
  <si>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</si>
  <si>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</si>
  <si>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</si>
  <si>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</si>
  <si>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</si>
  <si>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</si>
  <si>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</si>
  <si>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</si>
  <si>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</si>
  <si>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</si>
  <si>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</si>
  <si>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</si>
  <si>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</si>
  <si>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</si>
  <si>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</si>
  <si>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</si>
  <si>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</si>
  <si>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</si>
  <si>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</si>
  <si>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</si>
  <si>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</si>
  <si>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</si>
  <si>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</si>
  <si>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</si>
  <si>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</si>
  <si>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</si>
  <si>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</si>
  <si>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</si>
  <si>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</si>
  <si>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</si>
  <si>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</si>
  <si>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</si>
  <si>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</si>
  <si>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</si>
  <si>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</si>
  <si>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</si>
  <si>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</si>
  <si>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</si>
  <si>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</si>
  <si>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</si>
  <si>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</si>
  <si>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</si>
  <si>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</si>
  <si>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</si>
  <si>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</si>
  <si>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</si>
  <si>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</si>
  <si>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</si>
  <si>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</si>
  <si>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</si>
  <si>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</si>
  <si>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</si>
  <si>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</si>
  <si>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</si>
  <si>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</si>
  <si>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</si>
  <si>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</si>
  <si>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</si>
  <si>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</si>
  <si>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</si>
  <si>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</si>
  <si>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</si>
  <si>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</si>
  <si>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</si>
  <si>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</si>
  <si>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</si>
  <si>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</si>
  <si>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</si>
  <si>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</si>
  <si>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</si>
  <si>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</si>
  <si>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</si>
  <si>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</si>
  <si>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</si>
  <si>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</si>
  <si>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</si>
  <si>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</si>
  <si>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</si>
  <si>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</si>
  <si>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</si>
  <si>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</si>
  <si>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</si>
  <si>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</si>
  <si>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</si>
  <si>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</si>
  <si>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</si>
  <si>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</si>
  <si>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</si>
  <si>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</si>
  <si>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</si>
  <si>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</si>
  <si>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</si>
  <si>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</si>
  <si>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</si>
  <si>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</si>
  <si>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</si>
  <si>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</si>
  <si>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</si>
  <si>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</si>
  <si>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</si>
  <si>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</si>
  <si>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</si>
  <si>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</si>
  <si>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</si>
  <si>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</si>
  <si>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</si>
  <si>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</si>
  <si>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</si>
  <si>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</si>
  <si>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</si>
  <si>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</si>
  <si>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</si>
  <si>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</si>
  <si>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</si>
  <si>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</si>
  <si>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</si>
  <si>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</si>
  <si>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</si>
  <si>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</si>
  <si>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</si>
  <si>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</si>
  <si>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</si>
  <si>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</si>
  <si>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</si>
  <si>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</si>
  <si>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</si>
  <si>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</si>
  <si>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</si>
  <si>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</si>
  <si>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</si>
  <si>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</si>
  <si>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</si>
  <si>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</si>
  <si>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</si>
  <si>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</si>
  <si>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</si>
  <si>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</si>
  <si>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</si>
  <si>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</si>
  <si>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</si>
  <si>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</si>
  <si>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</si>
  <si>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</si>
  <si>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</si>
  <si>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</si>
  <si>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</si>
  <si>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</si>
  <si>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</si>
  <si>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</si>
  <si>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</si>
  <si>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</si>
  <si>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</si>
  <si>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</si>
  <si>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</si>
  <si>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</si>
  <si>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</si>
  <si>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</si>
  <si>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</si>
  <si>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</si>
  <si>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</si>
  <si>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</si>
  <si>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</si>
  <si>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</si>
  <si>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</si>
  <si>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</si>
  <si>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</si>
  <si>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</si>
  <si>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</si>
  <si>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</si>
  <si>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</si>
  <si>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</si>
  <si>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</si>
  <si>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</si>
  <si>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</si>
  <si>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</si>
  <si>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</si>
  <si>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</si>
  <si>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</si>
  <si>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</si>
  <si>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</si>
  <si>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</si>
  <si>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</si>
  <si>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</si>
  <si>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</si>
  <si>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</si>
  <si>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</si>
  <si>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</si>
  <si>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</si>
  <si>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</si>
  <si>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</si>
  <si>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</si>
  <si>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</si>
  <si>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</si>
  <si>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</si>
  <si>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</si>
  <si>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</si>
  <si>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</si>
  <si>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</si>
  <si>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</si>
  <si>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</si>
  <si>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</si>
  <si>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</si>
  <si>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</si>
  <si>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</si>
  <si>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</si>
  <si>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</si>
  <si>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</si>
  <si>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</si>
  <si>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</si>
  <si>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</si>
  <si>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</si>
  <si>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</si>
  <si>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</si>
  <si>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</si>
  <si>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</si>
  <si>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</si>
  <si>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</si>
  <si>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</si>
  <si>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</si>
  <si>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</si>
  <si>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</si>
  <si>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</si>
  <si>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</si>
  <si>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</si>
  <si>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</si>
  <si>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</si>
  <si>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</si>
  <si>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</si>
  <si>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</si>
  <si>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</si>
  <si>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</si>
  <si>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</si>
  <si>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</si>
  <si>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</si>
  <si>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</si>
  <si>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</si>
  <si>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</si>
  <si>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</si>
  <si>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</si>
  <si>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</si>
  <si>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</si>
  <si>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</si>
  <si>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</si>
  <si>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</si>
  <si>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</si>
  <si>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</si>
  <si>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</si>
  <si>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</si>
  <si>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</si>
  <si>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</si>
  <si>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</si>
  <si>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</si>
  <si>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</si>
  <si>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</si>
  <si>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</si>
  <si>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</si>
  <si>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</si>
  <si>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</si>
  <si>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</si>
  <si>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</si>
  <si>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</si>
  <si>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</si>
  <si>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</si>
  <si>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</si>
  <si>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</si>
  <si>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</si>
  <si>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</si>
  <si>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</si>
  <si>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</si>
  <si>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</si>
  <si>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</si>
  <si>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</si>
  <si>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</si>
  <si>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</si>
  <si>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</si>
  <si>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</si>
  <si>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</si>
  <si>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</si>
  <si>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</si>
  <si>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</si>
  <si>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</si>
  <si>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</si>
  <si>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</si>
  <si>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</si>
  <si>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</si>
  <si>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</si>
  <si>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</si>
  <si>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</si>
  <si>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</si>
  <si>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</si>
  <si>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</si>
  <si>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</si>
  <si>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</si>
  <si>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</si>
  <si>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</si>
  <si>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</si>
  <si>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</si>
  <si>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</si>
  <si>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</si>
  <si>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</si>
  <si>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</si>
  <si>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</si>
  <si>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</si>
  <si>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</si>
  <si>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</si>
  <si>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</si>
  <si>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</si>
  <si>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</si>
  <si>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</si>
  <si>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</si>
  <si>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</si>
  <si>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</si>
  <si>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</si>
  <si>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</si>
  <si>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</si>
  <si>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</si>
  <si>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</si>
  <si>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</si>
  <si>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</si>
  <si>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</si>
  <si>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</si>
  <si>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</si>
  <si>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</si>
  <si>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</si>
  <si>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</si>
  <si>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</si>
  <si>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</si>
  <si>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</si>
  <si>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</si>
  <si>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</si>
  <si>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</si>
  <si>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</si>
  <si>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</si>
  <si>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</si>
  <si>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</si>
  <si>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</si>
  <si>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</si>
  <si>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</si>
  <si>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</si>
  <si>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</si>
  <si>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</si>
  <si>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</si>
  <si>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</si>
  <si>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</si>
  <si>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</si>
  <si>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</si>
  <si>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</si>
  <si>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</si>
  <si>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</si>
  <si>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</si>
  <si>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</si>
  <si>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</si>
  <si>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</si>
  <si>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</si>
  <si>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</si>
  <si>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</si>
  <si>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</si>
  <si>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</si>
  <si>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</si>
  <si>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</si>
  <si>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</si>
  <si>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</si>
  <si>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</si>
  <si>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</si>
  <si>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</si>
  <si>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</si>
  <si>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</si>
  <si>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</si>
  <si>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</si>
  <si>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</si>
  <si>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</si>
  <si>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</si>
  <si>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</si>
  <si>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</si>
  <si>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</si>
  <si>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</si>
  <si>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</si>
  <si>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</si>
  <si>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</si>
  <si>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</si>
  <si>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</si>
  <si>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</si>
  <si>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</si>
  <si>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</si>
  <si>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</si>
  <si>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</si>
  <si>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</si>
  <si>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</si>
  <si>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</si>
  <si>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</si>
  <si>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</si>
  <si>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</si>
  <si>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</si>
  <si>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</si>
  <si>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</si>
  <si>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</si>
  <si>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</si>
  <si>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</si>
  <si>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</si>
  <si>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</si>
  <si>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</si>
  <si>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</si>
  <si>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</si>
  <si>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</si>
  <si>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</si>
  <si>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</si>
  <si>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</si>
  <si>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</si>
  <si>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</si>
  <si>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</si>
  <si>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</si>
  <si>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</si>
  <si>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</si>
  <si>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</si>
  <si>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</si>
  <si>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</si>
  <si>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</si>
  <si>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</si>
  <si>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</si>
  <si>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</si>
  <si>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</si>
  <si>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</si>
  <si>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</si>
  <si>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</si>
  <si>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</si>
  <si>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</si>
  <si>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</si>
  <si>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</si>
  <si>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</si>
  <si>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</si>
  <si>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</si>
  <si>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</si>
  <si>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</si>
  <si>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</si>
  <si>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</si>
  <si>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</si>
  <si>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</si>
  <si>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</si>
  <si>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</si>
  <si>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</si>
  <si>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</si>
  <si>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</si>
  <si>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</si>
  <si>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</si>
  <si>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</si>
  <si>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</si>
  <si>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</si>
  <si>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</si>
  <si>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</si>
  <si>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</si>
  <si>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</si>
  <si>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</si>
  <si>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</si>
  <si>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</si>
  <si>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</si>
  <si>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</si>
  <si>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</si>
  <si>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</si>
  <si>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</si>
  <si>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</si>
  <si>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</si>
  <si>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</si>
  <si>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</si>
  <si>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</si>
  <si>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</si>
  <si>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</si>
  <si>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</si>
  <si>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</si>
  <si>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</si>
  <si>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</si>
  <si>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</si>
  <si>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</si>
  <si>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</si>
  <si>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</si>
  <si>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</si>
  <si>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</si>
  <si>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</si>
  <si>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</si>
  <si>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</si>
  <si>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</si>
  <si>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</si>
  <si>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</si>
  <si>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</si>
  <si>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</si>
  <si>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</si>
  <si>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</si>
  <si>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</si>
  <si>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</si>
  <si>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</si>
  <si>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</si>
  <si>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</si>
  <si>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</si>
  <si>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</si>
  <si>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</si>
  <si>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</si>
  <si>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</si>
  <si>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</si>
  <si>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</si>
  <si>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</si>
  <si>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</si>
  <si>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</si>
  <si>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</si>
  <si>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</si>
  <si>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</si>
  <si>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</si>
  <si>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</si>
  <si>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</si>
  <si>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</si>
  <si>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</si>
  <si>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</si>
  <si>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</si>
  <si>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</si>
  <si>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</si>
  <si>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</si>
  <si>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</si>
  <si>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</si>
  <si>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</si>
  <si>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</si>
  <si>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</si>
  <si>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</si>
  <si>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</si>
  <si>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</si>
  <si>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</si>
  <si>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</si>
  <si>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</si>
  <si>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</si>
  <si>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</si>
  <si>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</si>
  <si>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</si>
  <si>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</si>
  <si>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</si>
  <si>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</si>
  <si>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</si>
  <si>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</si>
  <si>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</si>
  <si>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</si>
  <si>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</si>
  <si>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</si>
  <si>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</si>
  <si>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</si>
  <si>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</si>
  <si>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</si>
  <si>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</si>
  <si>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</si>
  <si>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</si>
  <si>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</si>
  <si>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</si>
  <si>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</si>
  <si>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</si>
  <si>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</si>
  <si>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</si>
  <si>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</si>
  <si>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</si>
  <si>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</si>
  <si>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</si>
  <si>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</si>
  <si>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</si>
  <si>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</si>
  <si>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</si>
  <si>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</si>
  <si>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</si>
  <si>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</si>
  <si>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</si>
  <si>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</si>
  <si>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</si>
  <si>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</si>
  <si>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</si>
  <si>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</si>
  <si>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</si>
  <si>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</si>
  <si>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</si>
  <si>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</si>
  <si>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</si>
  <si>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</si>
  <si>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</si>
  <si>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</si>
  <si>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</si>
  <si>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</si>
  <si>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</si>
  <si>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</si>
  <si>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</si>
  <si>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</si>
  <si>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</si>
  <si>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</si>
  <si>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</si>
  <si>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</si>
  <si>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</si>
  <si>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</si>
  <si>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</si>
  <si>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</si>
  <si>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</si>
  <si>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</si>
  <si>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</si>
  <si>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</si>
  <si>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</si>
  <si>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</si>
  <si>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</si>
  <si>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</si>
  <si>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</si>
  <si>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</si>
  <si>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</si>
  <si>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</si>
  <si>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</si>
  <si>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</si>
  <si>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</si>
  <si>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</si>
  <si>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</si>
  <si>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</si>
  <si>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</si>
  <si>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</si>
  <si>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</si>
  <si>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</si>
  <si>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</si>
  <si>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</si>
  <si>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</si>
  <si>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</si>
  <si>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</si>
  <si>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</si>
  <si>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</si>
  <si>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</si>
  <si>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</si>
  <si>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</si>
  <si>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</si>
  <si>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</si>
  <si>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</si>
  <si>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</si>
  <si>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</si>
  <si>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</si>
  <si>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</si>
  <si>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</si>
  <si>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</si>
  <si>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</si>
  <si>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</si>
  <si>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</si>
  <si>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</si>
  <si>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</si>
  <si>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</si>
  <si>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</si>
  <si>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</si>
  <si>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</si>
  <si>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</si>
  <si>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</si>
  <si>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</si>
  <si>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</si>
  <si>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</si>
  <si>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</si>
  <si>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</si>
  <si>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</si>
  <si>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</si>
  <si>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</si>
  <si>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</si>
  <si>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</si>
  <si>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</si>
  <si>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</si>
  <si>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</si>
  <si>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</si>
  <si>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</si>
  <si>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</si>
  <si>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</si>
  <si>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</si>
  <si>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</si>
  <si>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</si>
  <si>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</si>
  <si>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</si>
  <si>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</si>
  <si>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</si>
  <si>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</si>
  <si>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</si>
  <si>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</si>
  <si>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</si>
  <si>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</si>
  <si>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</si>
  <si>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</si>
  <si>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</si>
  <si>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</si>
  <si>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</si>
  <si>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</si>
  <si>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</si>
  <si>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</si>
  <si>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</si>
  <si>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</si>
  <si>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</si>
  <si>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</si>
  <si>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</si>
  <si>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</si>
  <si>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</si>
  <si>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</si>
  <si>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</si>
  <si>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</si>
  <si>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</si>
  <si>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</si>
  <si>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</si>
  <si>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</si>
  <si>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</si>
  <si>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</si>
  <si>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</si>
  <si>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</si>
  <si>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</si>
  <si>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</si>
  <si>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</si>
  <si>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</si>
  <si>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</si>
  <si>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</si>
  <si>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</si>
  <si>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</si>
  <si>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</si>
  <si>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</si>
  <si>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</si>
  <si>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</si>
  <si>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</si>
  <si>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</si>
  <si>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</si>
  <si>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</si>
  <si>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</si>
  <si>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</si>
  <si>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</si>
  <si>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</si>
  <si>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</si>
  <si>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</si>
  <si>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</si>
  <si>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</si>
  <si>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</si>
  <si>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</si>
  <si>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</si>
  <si>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</si>
  <si>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</si>
  <si>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</si>
  <si>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</si>
  <si>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</si>
  <si>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</si>
  <si>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</si>
  <si>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</si>
  <si>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</si>
  <si>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</si>
  <si>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</si>
  <si>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</si>
  <si>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</si>
  <si>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</si>
  <si>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</si>
  <si>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</si>
  <si>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</si>
  <si>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</si>
  <si>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</si>
  <si>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</si>
  <si>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</si>
  <si>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</si>
  <si>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</si>
  <si>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</si>
  <si>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</si>
  <si>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</si>
  <si>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</si>
  <si>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</si>
  <si>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</si>
  <si>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</si>
  <si>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</si>
  <si>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</si>
  <si>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</si>
  <si>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</si>
  <si>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</si>
  <si>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</si>
  <si>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</si>
  <si>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</si>
  <si>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</si>
  <si>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</si>
  <si>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</si>
  <si>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</si>
  <si>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</si>
  <si>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</si>
  <si>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</si>
  <si>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</si>
  <si>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</si>
  <si>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</si>
  <si>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</si>
  <si>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</si>
  <si>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</si>
  <si>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2021-11-11005042020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</si>
  <si>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</si>
  <si>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11-0504-2020</t>
  </si>
  <si>
    <t>PRESTAR SERCICIOS DE EDUCACION INICIAL EN EL MARCO DE LA ATENCION INTEGRAL EN HOGARES INFANTILES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</si>
  <si>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LUCILA MONTERO TORRES</t>
  </si>
  <si>
    <t>29/18/2000/459</t>
  </si>
  <si>
    <t>El presente contrato tiene por objeto brindar, a traves de los Hogares Infantiles CHIQUITINES Y SOÑANDO CAMINOS,atencion a las necesidades basicas de protecciòn.nutricion,desarrollo individual y social , a los niños y niñas menores de seis(6) años Involucrando su contexto familiar y social conforme a las normas y lineamientos tecnicos administrativos del ICBF,los cuales hacen parte integral del presente contrato, para lo cual el instituto proveera al contratista de los recursos de que trata la clausula cuarta.</t>
  </si>
  <si>
    <t>29/18/2001/111</t>
  </si>
  <si>
    <t>El presente contrato tiene por objeto brindar, a traves de los Hogares Infantiles CHIQUITINES Y SOÑANDO CAMINOS,atencion a las necesidades basicas de protecciòn,nutriciòn,desarrollo individual y social , a los niños y niñas menores de Cinco (5) años Involucrando su contecto familiar y social,priorizanco la atencion a los hijos(as) de padres o madres trabajadores pertenecientes a sectores de poblacion con vulnerabilidad economica social y psicoafectiva conforme a las normas y lineamientos tecnicos administrativos del ICBF los cuales hacen parte integral del presente contrato, para lo cual el instituto proveera al contratista de los recursos que trata la clausula cuarta.</t>
  </si>
  <si>
    <t>29/18/2002/642</t>
  </si>
  <si>
    <t xml:space="preserve">Brindar atencion a niños y niñas menores de cinco ( 5) años ,Involucrando su contexto familiar y comunitario de conformidad con  Lineamientos Tecnicos administrativos del ICBF, que forman parte integral del presente contrato </t>
  </si>
  <si>
    <t>29/18/03/0530</t>
  </si>
  <si>
    <t>Brindar atencion a niños y niñas menores de cinco ( 5) años ,Involucrando su contexto familiar y comunitario de conformidad con  Lineamientos Tecnicos adminiostrativos del ICBF.</t>
  </si>
  <si>
    <t>29/18/03/1196</t>
  </si>
  <si>
    <t>Bindar atencion a niños y niñas de 6 meses hasta 5 años de edad en los Hogares Infantiles SOÑANDO CAMINOS Y CHIQUITINES Involucrando su contexto familiar y comunitario de conformidad con los estandares y lineamientos emanados del ICBF.</t>
  </si>
  <si>
    <t>29/18/04/060</t>
  </si>
  <si>
    <t xml:space="preserve">Brindar atencion a 390 niños y niñas de seis meses hasta seis 6 años en los Hogares Infantiles CHIQUITINES Y SOÑANDO CAMINOS </t>
  </si>
  <si>
    <t>29/18/05/0085</t>
  </si>
  <si>
    <t>Brindar atencion a niños y niñas entre 6 meses hasta 6 años de edad en elk Hogar Infantil dando prioridad a niños y niñas pertenecientes a niveles 1y 2 de sisiben</t>
  </si>
  <si>
    <t>0524/06</t>
  </si>
  <si>
    <t>Brindar atencion a niños y niñas entre 6 meses hasta 6 años de edad en el Hogar Infantil  pertenecientes a niveles 1y 2 de sisiben hijos de padres trabajadores dando prioridad a los niños y niñas pertenecientes a familias en situacion de desplazamiento.</t>
  </si>
  <si>
    <t>29/18/97/120</t>
  </si>
  <si>
    <t>Administrar el hogar infantil soñando caminos y hogar infantil chiquitines a través del mismo brinden atención integral a niños y niñas menores de seis (6) años con un total de 390 cupos en las siguientes modalidades sala cuna 80 cupos distribuidos así hogar infantil soñando caminos 50 cupos hogar infantil chiquitines 30 y jardín 310 cupos distribuidos así: soñando caminos 190 cupos y chiquitines 120 involucrando su contexto familiar</t>
  </si>
  <si>
    <t>29/18/98/0171</t>
  </si>
  <si>
    <t>El presente contrato tiene por objeto proveer al contratista de los recursos de qué trata la cláusula tercera para que se administre sus hogares infantiles soñar caminos y chiquitines a través del mismo brinde atención a las necesidades básicas de protección, nutrición y desarrollo individual y social a niños menores de 6 años involucrando su contexto familiar.</t>
  </si>
  <si>
    <t>29/18/99/0024</t>
  </si>
  <si>
    <t>proveer al contratista de los recursos de qué trata la cláusula tercera para que esté administra el hogar infantil soñando caminos  y chiquitines a través del mismo brinde atención integral a niños menores de 6 años involucrando su contexto familiar</t>
  </si>
  <si>
    <t>0089/07</t>
  </si>
  <si>
    <t>brindar atención integral en el hogar infantil a niños y niñas menores de seis años entre seis meses a cinco (5) años once  (11) meses, prioritariamente los niños y niñas de familias con alta vulnerabilidad económica, a través de acciones que propicien el ejercicio de sus derechos con la participación activa, organizada y corresponsable de familias, la comunidad los entes territoriales, organizaciones comunitarias, empresas privadas, cajas de compensación y el estado colombiano.</t>
  </si>
  <si>
    <t>463/08</t>
  </si>
  <si>
    <t>Brindar atención integral a los niños y niñas entre 6 meses y hasta 5 años 11 meses de edad, con vulnerabilidad económica y social, prioritariamente a quienes por razones de trabajo de sus padres o adultos responsables de sus cuidados permanecen solos temporal mente y a los hijos de familias en situación de desplazamiento</t>
  </si>
  <si>
    <t>470/09</t>
  </si>
  <si>
    <t xml:space="preserve">Brindar atencion integral a niños y niñas entre seis 6 meses y hasta menores de los cinco años de edad con vulnerabilidad economica y social,prioritariamente aquienes por razones de trabajo de sus padres o adultos responsables de su cuidado permanecen solos temporalmente y a los niños en situacion de desplazamiento. </t>
  </si>
  <si>
    <t>243/10</t>
  </si>
  <si>
    <t>Brindar atención integral a niños y niñas entre los 6 meses y hasta menores de los 5 años de edad con vulnerabilidad económica y social prioritariamente a quienes por razones de trabajo de sus padres o adultos responsables de su cuidado permanecen solos temporalmente y a los hijos de familias en situación de desplazamiento.</t>
  </si>
  <si>
    <t>100/2011</t>
  </si>
  <si>
    <t>Brindar atención integral a niños y niñas entre los 6 meses y menores de los 5 años de edad con vulnerabilidad económica y social prioritariamente a quienes por razones de trabajo de sus padres o adultos responsables de su cuidado permanecen solos temporalmente y a los hijos de familias en situación de desplazamiento.</t>
  </si>
  <si>
    <t>528/2012</t>
  </si>
  <si>
    <t>Brindar atención integral a niños y niñas entre los 6 meses y menores de 5 años de edad, con vulnerabilidad económica y social, prioritariamente a quienes por razones de trabajo de sus padres o adulto responsable de su cuidado permanecen solos temporalmente y a los hijos de familias en situación de desplazamiento.</t>
  </si>
  <si>
    <t>1378/2012</t>
  </si>
  <si>
    <t>Brindar atención integral a niños y niñas entre los 6 meses y menores de 5 años de edad, con vulnerabilidad económica y social, familias en situación de desplazamiento.</t>
  </si>
  <si>
    <t>1894/2012</t>
  </si>
  <si>
    <t>Atender a la primera infancia en el marco de la estrategia "de cero a siempre" de conformidad con la directrices, lineamientos y parámetros establecidos por el ICBF, así como regular las relaciones entre las partes derivadas de la entrega de aportes del ICBF contratista para que esté asuma con su personal y bajo su exclusiva responsabilidad de dicha atención.</t>
  </si>
  <si>
    <t>255/2015</t>
  </si>
  <si>
    <t>Atender a la primera infancia en el marco de la estrategia "De cero a siempre" de conformidad con las directrices, lineamientos y parámetros establecidos por ICBF ,así como regular las relaciones entre las partes derivadas de la entrega de aportes de ICBF, a la ENTIDAD ADMINISTRADORA DE SERVICIO, para que esta suma con su personal y bajo su exclusiva responsabilidad dicha atención.</t>
  </si>
  <si>
    <t>11-384-2016</t>
  </si>
  <si>
    <t>Prestar el servicio de atención, educación inicial y cuidado a niños y niñas menores de 5 años, o hasta su ingreso al grado de transición,con el fin de promover el desarrollo integral a la primera infancia con calidad, de conformidad con los lineamientos, manual operativo, las directrices, parámetros y estándares establecidos por el ICBF , en el marco de la estrategia de atención integral de "cero a siempre" así como regular las relaciones entre las partes derivadas de la entrega de aportes del ICBF a la entidad administradora de servicio para que esté asuma con su personal y bajo su exclusiva responsabilidad de dicha atención.</t>
  </si>
  <si>
    <t>11-1669-2016</t>
  </si>
  <si>
    <t>Prestar el servicio atención, educación inicial y cuidado a niños y niñas menores de 5 años o hasta su ingreso al grado de transición,con el fin de promover el desarrollo integral de la primera infancia con calidad, de conformidad con los lineamientos,el manual operativo las directrices parámetros y estándares establecidos por el icbf, en el marco de la estrategia de atención integral de "cero a siempre"</t>
  </si>
  <si>
    <t>966,046,794</t>
  </si>
  <si>
    <t>11-1438 2017</t>
  </si>
  <si>
    <t>Prestar el servicio de  atencion integral atencion integral a niñas y niños menores de 5 años o hasta su ingreso al grado de transicion con el fin de promover el desarrollo integral de la primera infancia de conformidad del manual operativo de la modalidad institucional y las directices establecidas por el ICBF en el marco de la politica de estado para el desarrollo integral de la primera infancia de cero a siempre en el servicio de Hogares Infantiles.</t>
  </si>
  <si>
    <t>11-1107-2018</t>
  </si>
  <si>
    <t>11-0487-2019</t>
  </si>
  <si>
    <t>Prestar el servicio de educacion inicial en el marco de la atencion integral atencion integral a niñas y niños menores de 5años a hasta su ingreso al grado de transicion de conformidad con el manual operativo de la modalidad y las directrices establecidas por el CBF, en armonia con la politica de estado para el desarrrollo integralde la primera infancia de cero a siempre en el servicio de Hogares Infantiles.</t>
  </si>
  <si>
    <t>Prestar el servicio de educacion inicial en el marco de la atencion integral a niñas y niños menores de 5años a hasta su ingreso al grado de transicion de conformidad con el manual operativo de la modalidad y las directrices establecidas por el ICBF,en armonia con la politica de estado para el desarrollo integral de la primera infancia de Cero a Siempre en elservicio de hogares infantiles.</t>
  </si>
  <si>
    <t>CL 43 B SUR 7 A 21 ESTE</t>
  </si>
  <si>
    <t>2062827-3659185</t>
  </si>
  <si>
    <t>TV 14  ESTE 54 73 SUR</t>
  </si>
  <si>
    <t>h.i.chiquitines@hotmail.com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</si>
</sst>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 zoomScale="73" zoomScaleNormal="73" zoomScaleSheetLayoutView="40" zoomScalePageLayoutView="40" workbookViewId="0">
      <selection activeCell="H29" sqref="H2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5" t="s">
        <v>2676</v>
      </c>
      <c r="D15" s="35"/>
      <c r="E15" s="35"/>
      <c r="F15" s="5"/>
      <c r="G15" s="32" t="s">
        <v>1168</v>
      </c>
      <c r="H15" s="103" t="s">
        <v>187</v>
      </c>
      <c r="I15" s="32" t="s">
        <v>2624</v>
      </c>
      <c r="J15" s="108" t="s">
        <v>2626</v>
      </c>
      <c r="L15" s="208" t="s">
        <v>8</v>
      </c>
      <c r="M15" s="208"/>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3">
      <c r="A20" s="9"/>
      <c r="B20" s="109">
        <v>860028677</v>
      </c>
      <c r="C20" s="5"/>
      <c r="D20" s="73"/>
      <c r="E20" s="5"/>
      <c r="F20" s="5"/>
      <c r="G20" s="5"/>
      <c r="H20" s="185"/>
      <c r="I20" s="148" t="s">
        <v>1156</v>
      </c>
      <c r="J20" s="149" t="s">
        <v>188</v>
      </c>
      <c r="K20" s="150">
        <v>1287274320</v>
      </c>
      <c r="L20" s="151">
        <v>44251</v>
      </c>
      <c r="M20" s="151">
        <v>44561</v>
      </c>
      <c r="N20" s="134">
        <f>+(M20-L20)/30</f>
        <v>10.333333333333334</v>
      </c>
      <c r="O20" s="137"/>
      <c r="U20" s="133"/>
      <c r="V20" s="105">
        <f ca="1">NOW()</f>
        <v>44189.645833912036</v>
      </c>
      <c r="W20" s="105">
        <f ca="1">NOW()</f>
        <v>44189.645833912036</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8"/>
      <c r="I37" s="129"/>
      <c r="J37" s="129"/>
      <c r="K37" s="129"/>
      <c r="L37" s="129"/>
      <c r="M37" s="129"/>
      <c r="N37" s="129"/>
      <c r="O37" s="130"/>
    </row>
    <row r="38" spans="1:16" ht="21" customHeight="1" x14ac:dyDescent="0.3">
      <c r="A38" s="9"/>
      <c r="B38" s="177" t="str">
        <f>VLOOKUP(B20,EAS!A2:B1439,2,0)</f>
        <v>CLUB DE LEONES BOGOTA SAN AGUSTIN</v>
      </c>
      <c r="C38" s="177"/>
      <c r="D38" s="177"/>
      <c r="E38" s="177"/>
      <c r="F38" s="177"/>
      <c r="G38" s="5"/>
      <c r="H38" s="131"/>
      <c r="I38" s="189" t="s">
        <v>7</v>
      </c>
      <c r="J38" s="189"/>
      <c r="K38" s="189"/>
      <c r="L38" s="189"/>
      <c r="M38" s="189"/>
      <c r="N38" s="189"/>
      <c r="O38" s="132"/>
    </row>
    <row r="39" spans="1:16" ht="42.9" customHeight="1" thickBot="1" x14ac:dyDescent="0.35">
      <c r="A39" s="10"/>
      <c r="B39" s="11"/>
      <c r="C39" s="11"/>
      <c r="D39" s="11"/>
      <c r="E39" s="11"/>
      <c r="F39" s="11"/>
      <c r="G39" s="11"/>
      <c r="H39" s="10"/>
      <c r="I39" s="221" t="s">
        <v>2677</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2665</v>
      </c>
      <c r="C48" s="112" t="s">
        <v>31</v>
      </c>
      <c r="D48" s="110" t="s">
        <v>2697</v>
      </c>
      <c r="E48" s="144">
        <v>35444</v>
      </c>
      <c r="F48" s="144">
        <v>35795</v>
      </c>
      <c r="G48" s="159">
        <f>IF(AND(E48&lt;&gt;"",F48&lt;&gt;""),((F48-E48)/30),"")</f>
        <v>11.7</v>
      </c>
      <c r="H48" s="114" t="s">
        <v>2698</v>
      </c>
      <c r="I48" s="113" t="s">
        <v>1156</v>
      </c>
      <c r="J48" s="113" t="s">
        <v>188</v>
      </c>
      <c r="K48" s="116">
        <v>217222854</v>
      </c>
      <c r="L48" s="115" t="s">
        <v>1148</v>
      </c>
      <c r="M48" s="117">
        <v>1</v>
      </c>
      <c r="N48" s="115" t="s">
        <v>27</v>
      </c>
      <c r="O48" s="115" t="s">
        <v>1148</v>
      </c>
      <c r="P48" s="78"/>
    </row>
    <row r="49" spans="1:16" s="6" customFormat="1" ht="24.75" customHeight="1" x14ac:dyDescent="0.3">
      <c r="A49" s="142">
        <v>2</v>
      </c>
      <c r="B49" s="111" t="s">
        <v>2665</v>
      </c>
      <c r="C49" s="112" t="s">
        <v>31</v>
      </c>
      <c r="D49" s="110" t="s">
        <v>2699</v>
      </c>
      <c r="E49" s="144">
        <v>35821</v>
      </c>
      <c r="F49" s="144">
        <v>36160</v>
      </c>
      <c r="G49" s="159">
        <f t="shared" ref="G49:G50" si="2">IF(AND(E49&lt;&gt;"",F49&lt;&gt;""),((F49-E49)/30),"")</f>
        <v>11.3</v>
      </c>
      <c r="H49" s="114" t="s">
        <v>2700</v>
      </c>
      <c r="I49" s="113" t="s">
        <v>1156</v>
      </c>
      <c r="J49" s="113" t="s">
        <v>188</v>
      </c>
      <c r="K49" s="116">
        <v>217308880</v>
      </c>
      <c r="L49" s="115" t="s">
        <v>1148</v>
      </c>
      <c r="M49" s="117">
        <v>1</v>
      </c>
      <c r="N49" s="115" t="s">
        <v>27</v>
      </c>
      <c r="O49" s="115" t="s">
        <v>1148</v>
      </c>
      <c r="P49" s="78"/>
    </row>
    <row r="50" spans="1:16" s="6" customFormat="1" ht="24.75" customHeight="1" x14ac:dyDescent="0.3">
      <c r="A50" s="142">
        <v>3</v>
      </c>
      <c r="B50" s="111" t="s">
        <v>2665</v>
      </c>
      <c r="C50" s="112" t="s">
        <v>31</v>
      </c>
      <c r="D50" s="110" t="s">
        <v>2701</v>
      </c>
      <c r="E50" s="144">
        <v>36175</v>
      </c>
      <c r="F50" s="144">
        <v>36525</v>
      </c>
      <c r="G50" s="159">
        <f t="shared" si="2"/>
        <v>11.666666666666666</v>
      </c>
      <c r="H50" s="119" t="s">
        <v>2702</v>
      </c>
      <c r="I50" s="113" t="s">
        <v>1156</v>
      </c>
      <c r="J50" s="113" t="s">
        <v>188</v>
      </c>
      <c r="K50" s="116">
        <v>176280623</v>
      </c>
      <c r="L50" s="115" t="s">
        <v>1148</v>
      </c>
      <c r="M50" s="117">
        <v>1</v>
      </c>
      <c r="N50" s="115" t="s">
        <v>27</v>
      </c>
      <c r="O50" s="115" t="s">
        <v>1148</v>
      </c>
      <c r="P50" s="78"/>
    </row>
    <row r="51" spans="1:16" s="6" customFormat="1" ht="24.75" customHeight="1" outlineLevel="1" x14ac:dyDescent="0.3">
      <c r="A51" s="142">
        <v>4</v>
      </c>
      <c r="B51" s="111" t="s">
        <v>2665</v>
      </c>
      <c r="C51" s="112" t="s">
        <v>31</v>
      </c>
      <c r="D51" s="110" t="s">
        <v>2681</v>
      </c>
      <c r="E51" s="144">
        <v>36549</v>
      </c>
      <c r="F51" s="144">
        <v>36891</v>
      </c>
      <c r="G51" s="159">
        <f t="shared" ref="G51:G107" si="3">IF(AND(E51&lt;&gt;"",F51&lt;&gt;""),((F51-E51)/30),"")</f>
        <v>11.4</v>
      </c>
      <c r="H51" s="121" t="s">
        <v>2682</v>
      </c>
      <c r="I51" s="113" t="s">
        <v>1156</v>
      </c>
      <c r="J51" s="113" t="s">
        <v>188</v>
      </c>
      <c r="K51" s="116">
        <v>272205716</v>
      </c>
      <c r="L51" s="115" t="s">
        <v>1148</v>
      </c>
      <c r="M51" s="117">
        <v>1</v>
      </c>
      <c r="N51" s="115" t="s">
        <v>27</v>
      </c>
      <c r="O51" s="115" t="s">
        <v>1148</v>
      </c>
      <c r="P51" s="78"/>
    </row>
    <row r="52" spans="1:16" s="7" customFormat="1" ht="24.75" customHeight="1" outlineLevel="1" x14ac:dyDescent="0.3">
      <c r="A52" s="143">
        <v>5</v>
      </c>
      <c r="B52" s="111" t="s">
        <v>2665</v>
      </c>
      <c r="C52" s="112" t="s">
        <v>31</v>
      </c>
      <c r="D52" s="110" t="s">
        <v>2683</v>
      </c>
      <c r="E52" s="144">
        <v>36916</v>
      </c>
      <c r="F52" s="144">
        <v>37256</v>
      </c>
      <c r="G52" s="159">
        <f t="shared" si="3"/>
        <v>11.333333333333334</v>
      </c>
      <c r="H52" s="121" t="s">
        <v>2684</v>
      </c>
      <c r="I52" s="113" t="s">
        <v>1156</v>
      </c>
      <c r="J52" s="113" t="s">
        <v>188</v>
      </c>
      <c r="K52" s="116">
        <v>294914000</v>
      </c>
      <c r="L52" s="115" t="s">
        <v>1148</v>
      </c>
      <c r="M52" s="117">
        <v>1</v>
      </c>
      <c r="N52" s="115" t="s">
        <v>27</v>
      </c>
      <c r="O52" s="115" t="s">
        <v>1148</v>
      </c>
      <c r="P52" s="79"/>
    </row>
    <row r="53" spans="1:16" s="7" customFormat="1" ht="24.75" customHeight="1" outlineLevel="1" x14ac:dyDescent="0.3">
      <c r="A53" s="143">
        <v>6</v>
      </c>
      <c r="B53" s="111" t="s">
        <v>2665</v>
      </c>
      <c r="C53" s="112" t="s">
        <v>31</v>
      </c>
      <c r="D53" s="120" t="s">
        <v>2685</v>
      </c>
      <c r="E53" s="144">
        <v>37287</v>
      </c>
      <c r="F53" s="144">
        <v>37652</v>
      </c>
      <c r="G53" s="159">
        <f t="shared" si="3"/>
        <v>12.166666666666666</v>
      </c>
      <c r="H53" s="121" t="s">
        <v>2686</v>
      </c>
      <c r="I53" s="113" t="s">
        <v>1156</v>
      </c>
      <c r="J53" s="113" t="s">
        <v>188</v>
      </c>
      <c r="K53" s="116">
        <v>329599912</v>
      </c>
      <c r="L53" s="115" t="s">
        <v>1148</v>
      </c>
      <c r="M53" s="117">
        <v>1</v>
      </c>
      <c r="N53" s="115" t="s">
        <v>27</v>
      </c>
      <c r="O53" s="115" t="s">
        <v>1148</v>
      </c>
      <c r="P53" s="79"/>
    </row>
    <row r="54" spans="1:16" s="7" customFormat="1" ht="24.75" customHeight="1" outlineLevel="1" x14ac:dyDescent="0.3">
      <c r="A54" s="143">
        <v>7</v>
      </c>
      <c r="B54" s="111" t="s">
        <v>2665</v>
      </c>
      <c r="C54" s="112" t="s">
        <v>31</v>
      </c>
      <c r="D54" s="110" t="s">
        <v>2687</v>
      </c>
      <c r="E54" s="144">
        <v>37662</v>
      </c>
      <c r="F54" s="144">
        <v>37721</v>
      </c>
      <c r="G54" s="159">
        <f t="shared" si="3"/>
        <v>1.9666666666666666</v>
      </c>
      <c r="H54" s="121" t="s">
        <v>2688</v>
      </c>
      <c r="I54" s="113" t="s">
        <v>1156</v>
      </c>
      <c r="J54" s="113" t="s">
        <v>188</v>
      </c>
      <c r="K54" s="118">
        <v>53504023</v>
      </c>
      <c r="L54" s="115" t="s">
        <v>1148</v>
      </c>
      <c r="M54" s="117">
        <v>1</v>
      </c>
      <c r="N54" s="115" t="s">
        <v>27</v>
      </c>
      <c r="O54" s="115" t="s">
        <v>1148</v>
      </c>
      <c r="P54" s="79"/>
    </row>
    <row r="55" spans="1:16" s="7" customFormat="1" ht="24.75" customHeight="1" outlineLevel="1" x14ac:dyDescent="0.3">
      <c r="A55" s="143">
        <v>8</v>
      </c>
      <c r="B55" s="111" t="s">
        <v>2665</v>
      </c>
      <c r="C55" s="112" t="s">
        <v>31</v>
      </c>
      <c r="D55" s="110" t="s">
        <v>2689</v>
      </c>
      <c r="E55" s="144">
        <v>37721</v>
      </c>
      <c r="F55" s="144">
        <v>37986</v>
      </c>
      <c r="G55" s="159">
        <f t="shared" si="3"/>
        <v>8.8333333333333339</v>
      </c>
      <c r="H55" s="121" t="s">
        <v>2690</v>
      </c>
      <c r="I55" s="113" t="s">
        <v>1156</v>
      </c>
      <c r="J55" s="113" t="s">
        <v>188</v>
      </c>
      <c r="K55" s="118">
        <v>249069608</v>
      </c>
      <c r="L55" s="115" t="s">
        <v>1148</v>
      </c>
      <c r="M55" s="117">
        <v>1</v>
      </c>
      <c r="N55" s="115" t="s">
        <v>27</v>
      </c>
      <c r="O55" s="115" t="s">
        <v>1148</v>
      </c>
      <c r="P55" s="79"/>
    </row>
    <row r="56" spans="1:16" s="7" customFormat="1" ht="24.75" customHeight="1" outlineLevel="1" x14ac:dyDescent="0.3">
      <c r="A56" s="143">
        <v>9</v>
      </c>
      <c r="B56" s="111" t="s">
        <v>2665</v>
      </c>
      <c r="C56" s="112" t="s">
        <v>31</v>
      </c>
      <c r="D56" s="110" t="s">
        <v>2691</v>
      </c>
      <c r="E56" s="144">
        <v>38019</v>
      </c>
      <c r="F56" s="144">
        <v>38352</v>
      </c>
      <c r="G56" s="159">
        <f t="shared" si="3"/>
        <v>11.1</v>
      </c>
      <c r="H56" s="114" t="s">
        <v>2692</v>
      </c>
      <c r="I56" s="113" t="s">
        <v>1156</v>
      </c>
      <c r="J56" s="113" t="s">
        <v>188</v>
      </c>
      <c r="K56" s="118">
        <v>314059412</v>
      </c>
      <c r="L56" s="115" t="s">
        <v>1148</v>
      </c>
      <c r="M56" s="117">
        <v>1</v>
      </c>
      <c r="N56" s="115" t="s">
        <v>27</v>
      </c>
      <c r="O56" s="115" t="s">
        <v>1148</v>
      </c>
      <c r="P56" s="79"/>
    </row>
    <row r="57" spans="1:16" s="7" customFormat="1" ht="24.75" customHeight="1" outlineLevel="1" x14ac:dyDescent="0.3">
      <c r="A57" s="143">
        <v>10</v>
      </c>
      <c r="B57" s="121" t="s">
        <v>2665</v>
      </c>
      <c r="C57" s="123" t="s">
        <v>31</v>
      </c>
      <c r="D57" s="63" t="s">
        <v>2693</v>
      </c>
      <c r="E57" s="144">
        <v>38377</v>
      </c>
      <c r="F57" s="144">
        <v>38711</v>
      </c>
      <c r="G57" s="159">
        <f t="shared" si="3"/>
        <v>11.133333333333333</v>
      </c>
      <c r="H57" s="64" t="s">
        <v>2694</v>
      </c>
      <c r="I57" s="63" t="s">
        <v>1156</v>
      </c>
      <c r="J57" s="63" t="s">
        <v>188</v>
      </c>
      <c r="K57" s="66">
        <v>338061464</v>
      </c>
      <c r="L57" s="65" t="s">
        <v>1148</v>
      </c>
      <c r="M57" s="67">
        <v>1</v>
      </c>
      <c r="N57" s="65" t="s">
        <v>27</v>
      </c>
      <c r="O57" s="65" t="s">
        <v>1148</v>
      </c>
      <c r="P57" s="79"/>
    </row>
    <row r="58" spans="1:16" s="7" customFormat="1" ht="24.75" customHeight="1" outlineLevel="1" x14ac:dyDescent="0.3">
      <c r="A58" s="143">
        <v>11</v>
      </c>
      <c r="B58" s="64" t="s">
        <v>2665</v>
      </c>
      <c r="C58" s="65" t="s">
        <v>31</v>
      </c>
      <c r="D58" s="63" t="s">
        <v>2695</v>
      </c>
      <c r="E58" s="144">
        <v>38742</v>
      </c>
      <c r="F58" s="144">
        <v>39076</v>
      </c>
      <c r="G58" s="159">
        <f t="shared" si="3"/>
        <v>11.133333333333333</v>
      </c>
      <c r="H58" s="64" t="s">
        <v>2696</v>
      </c>
      <c r="I58" s="63" t="s">
        <v>1156</v>
      </c>
      <c r="J58" s="63" t="s">
        <v>188</v>
      </c>
      <c r="K58" s="66">
        <v>408860840</v>
      </c>
      <c r="L58" s="65" t="s">
        <v>1148</v>
      </c>
      <c r="M58" s="67">
        <v>1</v>
      </c>
      <c r="N58" s="65" t="s">
        <v>27</v>
      </c>
      <c r="O58" s="65" t="s">
        <v>1148</v>
      </c>
      <c r="P58" s="79"/>
    </row>
    <row r="59" spans="1:16" s="7" customFormat="1" ht="24.75" customHeight="1" outlineLevel="1" x14ac:dyDescent="0.3">
      <c r="A59" s="143">
        <v>12</v>
      </c>
      <c r="B59" s="64" t="s">
        <v>2665</v>
      </c>
      <c r="C59" s="65" t="s">
        <v>31</v>
      </c>
      <c r="D59" s="63" t="s">
        <v>2703</v>
      </c>
      <c r="E59" s="144">
        <v>39107</v>
      </c>
      <c r="F59" s="144">
        <v>39447</v>
      </c>
      <c r="G59" s="159">
        <f t="shared" si="3"/>
        <v>11.333333333333334</v>
      </c>
      <c r="H59" s="64" t="s">
        <v>2704</v>
      </c>
      <c r="I59" s="63" t="s">
        <v>1156</v>
      </c>
      <c r="J59" s="63" t="s">
        <v>188</v>
      </c>
      <c r="K59" s="66">
        <v>397189179</v>
      </c>
      <c r="L59" s="65" t="s">
        <v>1148</v>
      </c>
      <c r="M59" s="67">
        <v>1</v>
      </c>
      <c r="N59" s="65" t="s">
        <v>27</v>
      </c>
      <c r="O59" s="65" t="s">
        <v>1148</v>
      </c>
      <c r="P59" s="79"/>
    </row>
    <row r="60" spans="1:16" s="7" customFormat="1" ht="24.75" customHeight="1" outlineLevel="1" x14ac:dyDescent="0.3">
      <c r="A60" s="143">
        <v>13</v>
      </c>
      <c r="B60" s="64" t="s">
        <v>2665</v>
      </c>
      <c r="C60" s="65" t="s">
        <v>31</v>
      </c>
      <c r="D60" s="63" t="s">
        <v>2705</v>
      </c>
      <c r="E60" s="144">
        <v>39449</v>
      </c>
      <c r="F60" s="144">
        <v>39815</v>
      </c>
      <c r="G60" s="159">
        <f t="shared" si="3"/>
        <v>12.2</v>
      </c>
      <c r="H60" s="64" t="s">
        <v>2706</v>
      </c>
      <c r="I60" s="63" t="s">
        <v>1156</v>
      </c>
      <c r="J60" s="63" t="s">
        <v>188</v>
      </c>
      <c r="K60" s="66">
        <v>456764519</v>
      </c>
      <c r="L60" s="65" t="s">
        <v>1148</v>
      </c>
      <c r="M60" s="67">
        <v>1</v>
      </c>
      <c r="N60" s="65" t="s">
        <v>27</v>
      </c>
      <c r="O60" s="65" t="s">
        <v>1148</v>
      </c>
      <c r="P60" s="79"/>
    </row>
    <row r="61" spans="1:16" s="7" customFormat="1" ht="24.75" customHeight="1" outlineLevel="1" x14ac:dyDescent="0.3">
      <c r="A61" s="143">
        <v>14</v>
      </c>
      <c r="B61" s="64" t="s">
        <v>2665</v>
      </c>
      <c r="C61" s="65" t="s">
        <v>31</v>
      </c>
      <c r="D61" s="63" t="s">
        <v>2707</v>
      </c>
      <c r="E61" s="144">
        <v>39818</v>
      </c>
      <c r="F61" s="144">
        <v>40152</v>
      </c>
      <c r="G61" s="159">
        <f t="shared" si="3"/>
        <v>11.133333333333333</v>
      </c>
      <c r="H61" s="64" t="s">
        <v>2708</v>
      </c>
      <c r="I61" s="63" t="s">
        <v>1156</v>
      </c>
      <c r="J61" s="63" t="s">
        <v>188</v>
      </c>
      <c r="K61" s="66">
        <v>477662099</v>
      </c>
      <c r="L61" s="65" t="s">
        <v>1148</v>
      </c>
      <c r="M61" s="67">
        <v>1</v>
      </c>
      <c r="N61" s="65" t="s">
        <v>27</v>
      </c>
      <c r="O61" s="65" t="s">
        <v>1148</v>
      </c>
      <c r="P61" s="79"/>
    </row>
    <row r="62" spans="1:16" s="7" customFormat="1" ht="24.75" customHeight="1" outlineLevel="1" x14ac:dyDescent="0.3">
      <c r="A62" s="143">
        <v>15</v>
      </c>
      <c r="B62" s="64" t="s">
        <v>2665</v>
      </c>
      <c r="C62" s="65" t="s">
        <v>31</v>
      </c>
      <c r="D62" s="63" t="s">
        <v>2709</v>
      </c>
      <c r="E62" s="144">
        <v>40185</v>
      </c>
      <c r="F62" s="144">
        <v>40519</v>
      </c>
      <c r="G62" s="159">
        <f t="shared" si="3"/>
        <v>11.133333333333333</v>
      </c>
      <c r="H62" s="64" t="s">
        <v>2710</v>
      </c>
      <c r="I62" s="63" t="s">
        <v>1156</v>
      </c>
      <c r="J62" s="63" t="s">
        <v>188</v>
      </c>
      <c r="K62" s="66">
        <v>497014023</v>
      </c>
      <c r="L62" s="65" t="s">
        <v>1148</v>
      </c>
      <c r="M62" s="67">
        <v>1</v>
      </c>
      <c r="N62" s="65" t="s">
        <v>27</v>
      </c>
      <c r="O62" s="65" t="s">
        <v>1148</v>
      </c>
      <c r="P62" s="79"/>
    </row>
    <row r="63" spans="1:16" s="7" customFormat="1" ht="24.75" customHeight="1" outlineLevel="1" x14ac:dyDescent="0.3">
      <c r="A63" s="143">
        <v>16</v>
      </c>
      <c r="B63" s="64" t="s">
        <v>2665</v>
      </c>
      <c r="C63" s="65" t="s">
        <v>31</v>
      </c>
      <c r="D63" s="63" t="s">
        <v>2711</v>
      </c>
      <c r="E63" s="144">
        <v>40560</v>
      </c>
      <c r="F63" s="144">
        <v>40908</v>
      </c>
      <c r="G63" s="159">
        <f t="shared" si="3"/>
        <v>11.6</v>
      </c>
      <c r="H63" s="64" t="s">
        <v>2712</v>
      </c>
      <c r="I63" s="63" t="s">
        <v>1156</v>
      </c>
      <c r="J63" s="63" t="s">
        <v>188</v>
      </c>
      <c r="K63" s="66">
        <v>514206352</v>
      </c>
      <c r="L63" s="65" t="s">
        <v>1148</v>
      </c>
      <c r="M63" s="67">
        <v>1</v>
      </c>
      <c r="N63" s="65" t="s">
        <v>27</v>
      </c>
      <c r="O63" s="65" t="s">
        <v>1148</v>
      </c>
      <c r="P63" s="79"/>
    </row>
    <row r="64" spans="1:16" s="7" customFormat="1" ht="24.75" customHeight="1" outlineLevel="1" x14ac:dyDescent="0.3">
      <c r="A64" s="143">
        <v>17</v>
      </c>
      <c r="B64" s="64" t="s">
        <v>2665</v>
      </c>
      <c r="C64" s="65" t="s">
        <v>31</v>
      </c>
      <c r="D64" s="63" t="s">
        <v>2713</v>
      </c>
      <c r="E64" s="144">
        <v>40920</v>
      </c>
      <c r="F64" s="144">
        <v>41090</v>
      </c>
      <c r="G64" s="159">
        <f t="shared" si="3"/>
        <v>5.666666666666667</v>
      </c>
      <c r="H64" s="64" t="s">
        <v>2714</v>
      </c>
      <c r="I64" s="63" t="s">
        <v>1156</v>
      </c>
      <c r="J64" s="63" t="s">
        <v>188</v>
      </c>
      <c r="K64" s="66">
        <v>292268943</v>
      </c>
      <c r="L64" s="65" t="s">
        <v>1148</v>
      </c>
      <c r="M64" s="67">
        <v>1</v>
      </c>
      <c r="N64" s="65" t="s">
        <v>27</v>
      </c>
      <c r="O64" s="65" t="s">
        <v>26</v>
      </c>
      <c r="P64" s="79"/>
    </row>
    <row r="65" spans="1:16" s="7" customFormat="1" ht="24.75" customHeight="1" outlineLevel="1" x14ac:dyDescent="0.3">
      <c r="A65" s="143">
        <v>18</v>
      </c>
      <c r="B65" s="64" t="s">
        <v>2665</v>
      </c>
      <c r="C65" s="65" t="s">
        <v>31</v>
      </c>
      <c r="D65" s="63" t="s">
        <v>2715</v>
      </c>
      <c r="E65" s="144">
        <v>41091</v>
      </c>
      <c r="F65" s="144">
        <v>41274</v>
      </c>
      <c r="G65" s="159">
        <f t="shared" si="3"/>
        <v>6.1</v>
      </c>
      <c r="H65" s="64" t="s">
        <v>2716</v>
      </c>
      <c r="I65" s="63" t="s">
        <v>1156</v>
      </c>
      <c r="J65" s="63" t="s">
        <v>188</v>
      </c>
      <c r="K65" s="66">
        <v>358144117</v>
      </c>
      <c r="L65" s="65" t="s">
        <v>1148</v>
      </c>
      <c r="M65" s="67">
        <v>1</v>
      </c>
      <c r="N65" s="65" t="s">
        <v>27</v>
      </c>
      <c r="O65" s="65" t="s">
        <v>26</v>
      </c>
      <c r="P65" s="79"/>
    </row>
    <row r="66" spans="1:16" s="7" customFormat="1" ht="24.75" customHeight="1" outlineLevel="1" x14ac:dyDescent="0.3">
      <c r="A66" s="143">
        <v>19</v>
      </c>
      <c r="B66" s="64" t="s">
        <v>2665</v>
      </c>
      <c r="C66" s="65" t="s">
        <v>31</v>
      </c>
      <c r="D66" s="63" t="s">
        <v>2717</v>
      </c>
      <c r="E66" s="144">
        <v>41246</v>
      </c>
      <c r="F66" s="144">
        <v>42004</v>
      </c>
      <c r="G66" s="159">
        <f t="shared" si="3"/>
        <v>25.266666666666666</v>
      </c>
      <c r="H66" s="64" t="s">
        <v>2718</v>
      </c>
      <c r="I66" s="63" t="s">
        <v>1156</v>
      </c>
      <c r="J66" s="63" t="s">
        <v>188</v>
      </c>
      <c r="K66" s="66">
        <v>1862887255</v>
      </c>
      <c r="L66" s="65" t="s">
        <v>1148</v>
      </c>
      <c r="M66" s="67">
        <v>1</v>
      </c>
      <c r="N66" s="65" t="s">
        <v>27</v>
      </c>
      <c r="O66" s="65" t="s">
        <v>26</v>
      </c>
      <c r="P66" s="79"/>
    </row>
    <row r="67" spans="1:16" s="7" customFormat="1" ht="24.75" customHeight="1" outlineLevel="1" x14ac:dyDescent="0.3">
      <c r="A67" s="143">
        <v>20</v>
      </c>
      <c r="B67" s="121" t="s">
        <v>2665</v>
      </c>
      <c r="C67" s="123" t="s">
        <v>31</v>
      </c>
      <c r="D67" s="63" t="s">
        <v>2719</v>
      </c>
      <c r="E67" s="144">
        <v>42031</v>
      </c>
      <c r="F67" s="144">
        <v>42369</v>
      </c>
      <c r="G67" s="159">
        <f t="shared" si="3"/>
        <v>11.266666666666667</v>
      </c>
      <c r="H67" s="64" t="s">
        <v>2720</v>
      </c>
      <c r="I67" s="63" t="s">
        <v>1156</v>
      </c>
      <c r="J67" s="63" t="s">
        <v>188</v>
      </c>
      <c r="K67" s="66">
        <v>973864740</v>
      </c>
      <c r="L67" s="65" t="s">
        <v>1148</v>
      </c>
      <c r="M67" s="67">
        <v>1</v>
      </c>
      <c r="N67" s="65" t="s">
        <v>27</v>
      </c>
      <c r="O67" s="65" t="s">
        <v>26</v>
      </c>
      <c r="P67" s="79"/>
    </row>
    <row r="68" spans="1:16" s="7" customFormat="1" ht="24.75" customHeight="1" outlineLevel="1" x14ac:dyDescent="0.3">
      <c r="A68" s="143">
        <v>21</v>
      </c>
      <c r="B68" s="121" t="s">
        <v>2665</v>
      </c>
      <c r="C68" s="123" t="s">
        <v>31</v>
      </c>
      <c r="D68" s="63" t="s">
        <v>2721</v>
      </c>
      <c r="E68" s="144">
        <v>42394</v>
      </c>
      <c r="F68" s="144">
        <v>42674</v>
      </c>
      <c r="G68" s="159">
        <f t="shared" si="3"/>
        <v>9.3333333333333339</v>
      </c>
      <c r="H68" s="64" t="s">
        <v>2722</v>
      </c>
      <c r="I68" s="63" t="s">
        <v>1156</v>
      </c>
      <c r="J68" s="63" t="s">
        <v>188</v>
      </c>
      <c r="K68" s="66">
        <v>722241243</v>
      </c>
      <c r="L68" s="65" t="s">
        <v>1148</v>
      </c>
      <c r="M68" s="67">
        <v>1</v>
      </c>
      <c r="N68" s="65" t="s">
        <v>27</v>
      </c>
      <c r="O68" s="65" t="s">
        <v>26</v>
      </c>
      <c r="P68" s="79"/>
    </row>
    <row r="69" spans="1:16" s="7" customFormat="1" ht="24.75" customHeight="1" outlineLevel="1" x14ac:dyDescent="0.3">
      <c r="A69" s="143">
        <v>22</v>
      </c>
      <c r="B69" s="121" t="s">
        <v>2665</v>
      </c>
      <c r="C69" s="123" t="s">
        <v>31</v>
      </c>
      <c r="D69" s="63" t="s">
        <v>2723</v>
      </c>
      <c r="E69" s="144">
        <v>42675</v>
      </c>
      <c r="F69" s="144">
        <v>43039</v>
      </c>
      <c r="G69" s="159">
        <f t="shared" si="3"/>
        <v>12.133333333333333</v>
      </c>
      <c r="H69" s="64" t="s">
        <v>2724</v>
      </c>
      <c r="I69" s="63" t="s">
        <v>1156</v>
      </c>
      <c r="J69" s="63" t="s">
        <v>188</v>
      </c>
      <c r="K69" s="66" t="s">
        <v>2725</v>
      </c>
      <c r="L69" s="65" t="s">
        <v>1148</v>
      </c>
      <c r="M69" s="67">
        <v>1</v>
      </c>
      <c r="N69" s="65" t="s">
        <v>27</v>
      </c>
      <c r="O69" s="65" t="s">
        <v>26</v>
      </c>
      <c r="P69" s="79"/>
    </row>
    <row r="70" spans="1:16" s="7" customFormat="1" ht="24.75" customHeight="1" outlineLevel="1" x14ac:dyDescent="0.3">
      <c r="A70" s="143">
        <v>23</v>
      </c>
      <c r="B70" s="121" t="s">
        <v>2665</v>
      </c>
      <c r="C70" s="123" t="s">
        <v>31</v>
      </c>
      <c r="D70" s="63" t="s">
        <v>2726</v>
      </c>
      <c r="E70" s="144">
        <v>43040</v>
      </c>
      <c r="F70" s="144">
        <v>43404</v>
      </c>
      <c r="G70" s="159">
        <f t="shared" si="3"/>
        <v>12.133333333333333</v>
      </c>
      <c r="H70" s="64" t="s">
        <v>2727</v>
      </c>
      <c r="I70" s="63" t="s">
        <v>1156</v>
      </c>
      <c r="J70" s="63" t="s">
        <v>188</v>
      </c>
      <c r="K70" s="66">
        <v>1178298880</v>
      </c>
      <c r="L70" s="65" t="s">
        <v>1148</v>
      </c>
      <c r="M70" s="67">
        <v>1</v>
      </c>
      <c r="N70" s="65" t="s">
        <v>27</v>
      </c>
      <c r="O70" s="65" t="s">
        <v>26</v>
      </c>
      <c r="P70" s="79"/>
    </row>
    <row r="71" spans="1:16" s="7" customFormat="1" ht="24.75" customHeight="1" outlineLevel="1" x14ac:dyDescent="0.3">
      <c r="A71" s="143">
        <v>24</v>
      </c>
      <c r="B71" s="121" t="s">
        <v>2665</v>
      </c>
      <c r="C71" s="123" t="s">
        <v>31</v>
      </c>
      <c r="D71" s="63" t="s">
        <v>2728</v>
      </c>
      <c r="E71" s="144">
        <v>43405</v>
      </c>
      <c r="F71" s="144">
        <v>43441</v>
      </c>
      <c r="G71" s="159">
        <f t="shared" si="3"/>
        <v>1.2</v>
      </c>
      <c r="H71" s="64" t="s">
        <v>2731</v>
      </c>
      <c r="I71" s="63" t="s">
        <v>1156</v>
      </c>
      <c r="J71" s="63" t="s">
        <v>188</v>
      </c>
      <c r="K71" s="66">
        <v>122073871</v>
      </c>
      <c r="L71" s="65" t="s">
        <v>1148</v>
      </c>
      <c r="M71" s="67">
        <v>1</v>
      </c>
      <c r="N71" s="65" t="s">
        <v>27</v>
      </c>
      <c r="O71" s="65" t="s">
        <v>26</v>
      </c>
      <c r="P71" s="79"/>
    </row>
    <row r="72" spans="1:16" s="7" customFormat="1" ht="24.75" customHeight="1" outlineLevel="1" x14ac:dyDescent="0.3">
      <c r="A72" s="143">
        <v>25</v>
      </c>
      <c r="B72" s="121" t="s">
        <v>2665</v>
      </c>
      <c r="C72" s="123" t="s">
        <v>31</v>
      </c>
      <c r="D72" s="63" t="s">
        <v>2729</v>
      </c>
      <c r="E72" s="144">
        <v>43483</v>
      </c>
      <c r="F72" s="144">
        <v>43819</v>
      </c>
      <c r="G72" s="159">
        <f t="shared" si="3"/>
        <v>11.2</v>
      </c>
      <c r="H72" s="64" t="s">
        <v>2730</v>
      </c>
      <c r="I72" s="63" t="s">
        <v>1156</v>
      </c>
      <c r="J72" s="63" t="s">
        <v>188</v>
      </c>
      <c r="K72" s="66">
        <v>1132034254</v>
      </c>
      <c r="L72" s="65" t="s">
        <v>1148</v>
      </c>
      <c r="M72" s="67">
        <v>1</v>
      </c>
      <c r="N72" s="65" t="s">
        <v>27</v>
      </c>
      <c r="O72" s="65" t="s">
        <v>26</v>
      </c>
      <c r="P72" s="79"/>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20" t="s">
        <v>2678</v>
      </c>
      <c r="E114" s="144">
        <v>43879</v>
      </c>
      <c r="F114" s="144">
        <v>44196</v>
      </c>
      <c r="G114" s="159">
        <f>IF(AND(E114&lt;&gt;"",F114&lt;&gt;""),((F114-E114)/30),"")</f>
        <v>10.566666666666666</v>
      </c>
      <c r="H114" s="121" t="s">
        <v>2679</v>
      </c>
      <c r="I114" s="120" t="s">
        <v>1156</v>
      </c>
      <c r="J114" s="120" t="s">
        <v>188</v>
      </c>
      <c r="K114" s="68">
        <v>1321580345</v>
      </c>
      <c r="L114" s="100">
        <f>+IF(AND(K114&gt;0,O114="Ejecución"),(K114/877802)*Tabla28[[#This Row],[% participación]],IF(AND(K114&gt;0,O114&lt;&gt;"Ejecución"),"-",""))</f>
        <v>1505.5563156611627</v>
      </c>
      <c r="M114" s="123" t="s">
        <v>1148</v>
      </c>
      <c r="N114" s="172">
        <v>1</v>
      </c>
      <c r="O114" s="161" t="s">
        <v>1150</v>
      </c>
      <c r="P114" s="78"/>
    </row>
    <row r="115" spans="1:16" s="6" customFormat="1" ht="24.75" customHeight="1" x14ac:dyDescent="0.3">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4" x14ac:dyDescent="0.3">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4"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0.03</v>
      </c>
      <c r="D185" s="91" t="s">
        <v>2628</v>
      </c>
      <c r="E185" s="94">
        <f>+(C185*SUM(K20:K35))</f>
        <v>38618229.600000001</v>
      </c>
      <c r="F185" s="92"/>
      <c r="G185" s="93"/>
      <c r="H185" s="88"/>
      <c r="I185" s="90" t="s">
        <v>2627</v>
      </c>
      <c r="J185" s="165">
        <f>+SUM(M179:M183)</f>
        <v>0.02</v>
      </c>
      <c r="K185" s="201" t="s">
        <v>2628</v>
      </c>
      <c r="L185" s="201"/>
      <c r="M185" s="94">
        <f>+J185*(SUM(K20:K35))</f>
        <v>25745486.400000002</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5" t="s">
        <v>2636</v>
      </c>
      <c r="C192" s="235"/>
      <c r="E192" s="5" t="s">
        <v>20</v>
      </c>
      <c r="H192" s="26" t="s">
        <v>24</v>
      </c>
      <c r="J192" s="5" t="s">
        <v>2637</v>
      </c>
      <c r="K192" s="5"/>
      <c r="M192" s="5"/>
      <c r="N192" s="5"/>
      <c r="O192" s="8"/>
      <c r="Q192" s="153"/>
      <c r="R192" s="154"/>
      <c r="S192" s="154"/>
      <c r="T192" s="153"/>
    </row>
    <row r="193" spans="1:18" x14ac:dyDescent="0.3">
      <c r="A193" s="9"/>
      <c r="C193" s="124">
        <v>25834</v>
      </c>
      <c r="D193" s="5"/>
      <c r="E193" s="125">
        <v>3495</v>
      </c>
      <c r="F193" s="5"/>
      <c r="G193" s="5"/>
      <c r="H193" s="146" t="s">
        <v>2680</v>
      </c>
      <c r="J193" s="5"/>
      <c r="K193" s="126">
        <v>35444</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2680</v>
      </c>
      <c r="D211" s="21"/>
      <c r="G211" s="27" t="s">
        <v>2620</v>
      </c>
      <c r="H211" s="147" t="s">
        <v>2732</v>
      </c>
      <c r="J211" s="27" t="s">
        <v>2622</v>
      </c>
      <c r="K211" s="147" t="s">
        <v>2734</v>
      </c>
      <c r="L211" s="21"/>
      <c r="M211" s="21"/>
      <c r="N211" s="21"/>
      <c r="O211" s="8"/>
    </row>
    <row r="212" spans="1:15" x14ac:dyDescent="0.3">
      <c r="A212" s="9"/>
      <c r="B212" s="27" t="s">
        <v>2619</v>
      </c>
      <c r="C212" s="146" t="s">
        <v>2680</v>
      </c>
      <c r="D212" s="21"/>
      <c r="G212" s="27" t="s">
        <v>2621</v>
      </c>
      <c r="H212" s="147" t="s">
        <v>2733</v>
      </c>
      <c r="J212" s="27" t="s">
        <v>2623</v>
      </c>
      <c r="K212" s="146" t="s">
        <v>2735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Maribell Garzón</cp:lastModifiedBy>
  <cp:lastPrinted>2020-12-24T00:19:36Z</cp:lastPrinted>
  <dcterms:created xsi:type="dcterms:W3CDTF">2020-10-14T21:57:42Z</dcterms:created>
  <dcterms:modified xsi:type="dcterms:W3CDTF">2020-12-24T20:34:46Z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