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1955" yWindow="-15" windowWidth="3990" windowHeight="97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0"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<sst xmlns="http://schemas.openxmlformats.org/spreadsheetml/2006/main" count="3197" uniqueCount="2718">
  <si>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</si>
  <si>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</si>
  <si>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</si>
  <si>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</si>
  <si>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</si>
  <si>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</si>
  <si>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</si>
  <si>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</si>
  <si>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</si>
  <si>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</si>
  <si>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</si>
  <si>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</si>
  <si>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</si>
  <si>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</si>
  <si>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</si>
  <si>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</si>
  <si>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</si>
  <si>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</si>
  <si>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</si>
  <si>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</si>
  <si>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</si>
  <si>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</si>
  <si>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</si>
  <si>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</si>
  <si>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</si>
  <si>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</si>
  <si>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</si>
  <si>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</si>
  <si>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</si>
  <si>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</si>
  <si>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</si>
  <si>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</si>
  <si>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</si>
  <si>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</si>
  <si>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</si>
  <si>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</si>
  <si>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</si>
  <si>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</si>
  <si>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</si>
  <si>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</si>
  <si>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</si>
  <si>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</si>
  <si>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</si>
  <si>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</si>
  <si>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</si>
  <si>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</si>
  <si>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</si>
  <si>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</si>
  <si>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</si>
  <si>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</si>
  <si>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</si>
  <si>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</si>
  <si>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</si>
  <si>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</si>
  <si>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</si>
  <si>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</si>
  <si>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</si>
  <si>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</si>
  <si>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</si>
  <si>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</si>
  <si>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</si>
  <si>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</si>
  <si>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</si>
  <si>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</si>
  <si>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</si>
  <si>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</si>
  <si>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</si>
  <si>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</si>
  <si>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</si>
  <si>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</si>
  <si>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</si>
  <si>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</si>
  <si>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</si>
  <si>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</si>
  <si>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</si>
  <si>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</si>
  <si>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</si>
  <si>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</si>
  <si>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</si>
  <si>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</si>
  <si>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</si>
  <si>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</si>
  <si>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</si>
  <si>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</si>
  <si>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</si>
  <si>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</si>
  <si>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</si>
  <si>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</si>
  <si>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</si>
  <si>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</si>
  <si>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</si>
  <si>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</si>
  <si>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</si>
  <si>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</si>
  <si>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</si>
  <si>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</si>
  <si>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</si>
  <si>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</si>
  <si>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</si>
  <si>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</si>
  <si>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</si>
  <si>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</si>
  <si>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</si>
  <si>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</si>
  <si>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</si>
  <si>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</si>
  <si>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</si>
  <si>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</si>
  <si>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</si>
  <si>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</si>
  <si>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</si>
  <si>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</si>
  <si>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</si>
  <si>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</si>
  <si>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</si>
  <si>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</si>
  <si>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</si>
  <si>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</si>
  <si>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</si>
  <si>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</si>
  <si>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</si>
  <si>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</si>
  <si>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</si>
  <si>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</si>
  <si>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</si>
  <si>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</si>
  <si>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</si>
  <si>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</si>
  <si>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</si>
  <si>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</si>
  <si>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</si>
  <si>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</si>
  <si>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</si>
  <si>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</si>
  <si>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</si>
  <si>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</si>
  <si>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</si>
  <si>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</si>
  <si>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</si>
  <si>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</si>
  <si>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</si>
  <si>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</si>
  <si>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</si>
  <si>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</si>
  <si>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</si>
  <si>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</si>
  <si>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</si>
  <si>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</si>
  <si>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</si>
  <si>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</si>
  <si>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</si>
  <si>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</si>
  <si>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</si>
  <si>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</si>
  <si>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</si>
  <si>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</si>
  <si>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</si>
  <si>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</si>
  <si>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</si>
  <si>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</si>
  <si>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</si>
  <si>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</si>
  <si>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</si>
  <si>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</si>
  <si>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</si>
  <si>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</si>
  <si>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</si>
  <si>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</si>
  <si>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</si>
  <si>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</si>
  <si>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</si>
  <si>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</si>
  <si>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</si>
  <si>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</si>
  <si>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</si>
  <si>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</si>
  <si>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</si>
  <si>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</si>
  <si>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</si>
  <si>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</si>
  <si>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</si>
  <si>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</si>
  <si>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</si>
  <si>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</si>
  <si>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</si>
  <si>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</si>
  <si>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</si>
  <si>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</si>
  <si>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</si>
  <si>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</si>
  <si>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</si>
  <si>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</si>
  <si>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</si>
  <si>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</si>
  <si>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</si>
  <si>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</si>
  <si>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</si>
  <si>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</si>
  <si>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</si>
  <si>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</si>
  <si>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</si>
  <si>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</si>
  <si>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</si>
  <si>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</si>
  <si>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</si>
  <si>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</si>
  <si>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</si>
  <si>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</si>
  <si>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</si>
  <si>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</si>
  <si>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</si>
  <si>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</si>
  <si>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</si>
  <si>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</si>
  <si>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</si>
  <si>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</si>
  <si>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</si>
  <si>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</si>
  <si>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</si>
  <si>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</si>
  <si>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</si>
  <si>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</si>
  <si>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</si>
  <si>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</si>
  <si>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</si>
  <si>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</si>
  <si>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</si>
  <si>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</si>
  <si>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</si>
  <si>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</si>
  <si>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</si>
  <si>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</si>
  <si>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</si>
  <si>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</si>
  <si>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</si>
  <si>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</si>
  <si>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</si>
  <si>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</si>
  <si>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</si>
  <si>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</si>
  <si>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</si>
  <si>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</si>
  <si>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</si>
  <si>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</si>
  <si>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</si>
  <si>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</si>
  <si>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</si>
  <si>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</si>
  <si>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</si>
  <si>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</si>
  <si>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</si>
  <si>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</si>
  <si>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</si>
  <si>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</si>
  <si>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</si>
  <si>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</si>
  <si>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</si>
  <si>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</si>
  <si>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</si>
  <si>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</si>
  <si>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</si>
  <si>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</si>
  <si>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</si>
  <si>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</si>
  <si>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</si>
  <si>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</si>
  <si>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</si>
  <si>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</si>
  <si>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</si>
  <si>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</si>
  <si>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</si>
  <si>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</si>
  <si>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</si>
  <si>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</si>
  <si>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</si>
  <si>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</si>
  <si>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</si>
  <si>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</si>
  <si>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</si>
  <si>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</si>
  <si>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</si>
  <si>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</si>
  <si>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</si>
  <si>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</si>
  <si>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</si>
  <si>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</si>
  <si>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</si>
  <si>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</si>
  <si>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</si>
  <si>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</si>
  <si>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</si>
  <si>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</si>
  <si>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</si>
  <si>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</si>
  <si>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</si>
  <si>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</si>
  <si>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</si>
  <si>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</si>
  <si>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</si>
  <si>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</si>
  <si>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</si>
  <si>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</si>
  <si>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</si>
  <si>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</si>
  <si>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</si>
  <si>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</si>
  <si>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</si>
  <si>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</si>
  <si>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</si>
  <si>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</si>
  <si>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</si>
  <si>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</si>
  <si>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</si>
  <si>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</si>
  <si>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</si>
  <si>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</si>
  <si>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</si>
  <si>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</si>
  <si>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</si>
  <si>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</si>
  <si>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</si>
  <si>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</si>
  <si>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</si>
  <si>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</si>
  <si>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</si>
  <si>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</si>
  <si>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</si>
  <si>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</si>
  <si>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</si>
  <si>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</si>
  <si>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</si>
  <si>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</si>
  <si>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</si>
  <si>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</si>
  <si>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</si>
  <si>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</si>
  <si>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</si>
  <si>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</si>
  <si>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</si>
  <si>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</si>
  <si>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</si>
  <si>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</si>
  <si>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</si>
  <si>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</si>
  <si>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</si>
  <si>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</si>
  <si>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</si>
  <si>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</si>
  <si>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</si>
  <si>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</si>
  <si>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</si>
  <si>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</si>
  <si>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</si>
  <si>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</si>
  <si>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</si>
  <si>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</si>
  <si>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</si>
  <si>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</si>
  <si>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</si>
  <si>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</si>
  <si>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</si>
  <si>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</si>
  <si>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</si>
  <si>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</si>
  <si>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</si>
  <si>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</si>
  <si>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</si>
  <si>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</si>
  <si>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</si>
  <si>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</si>
  <si>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</si>
  <si>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</si>
  <si>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</si>
  <si>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</si>
  <si>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</si>
  <si>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</si>
  <si>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</si>
  <si>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</si>
  <si>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</si>
  <si>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</si>
  <si>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</si>
  <si>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</si>
  <si>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</si>
  <si>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</si>
  <si>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</si>
  <si>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</si>
  <si>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</si>
  <si>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</si>
  <si>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</si>
  <si>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</si>
  <si>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</si>
  <si>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</si>
  <si>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</si>
  <si>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</si>
  <si>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</si>
  <si>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</si>
  <si>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</si>
  <si>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</si>
  <si>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</si>
  <si>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</si>
  <si>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</si>
  <si>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</si>
  <si>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</si>
  <si>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</si>
  <si>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</si>
  <si>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</si>
  <si>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</si>
  <si>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</si>
  <si>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</si>
  <si>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</si>
  <si>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</si>
  <si>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</si>
  <si>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</si>
  <si>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</si>
  <si>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</si>
  <si>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</si>
  <si>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</si>
  <si>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</si>
  <si>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</si>
  <si>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</si>
  <si>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</si>
  <si>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</si>
  <si>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</si>
  <si>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</si>
  <si>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</si>
  <si>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</si>
  <si>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</si>
  <si>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</si>
  <si>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</si>
  <si>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</si>
  <si>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</si>
  <si>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</si>
  <si>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</si>
  <si>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</si>
  <si>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</si>
  <si>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</si>
  <si>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</si>
  <si>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</si>
  <si>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</si>
  <si>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</si>
  <si>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</si>
  <si>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</si>
  <si>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</si>
  <si>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</si>
  <si>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</si>
  <si>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</si>
  <si>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</si>
  <si>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</si>
  <si>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</si>
  <si>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</si>
  <si>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</si>
  <si>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</si>
  <si>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</si>
  <si>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</si>
  <si>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</si>
  <si>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</si>
  <si>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</si>
  <si>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</si>
  <si>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</si>
  <si>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</si>
  <si>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</si>
  <si>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</si>
  <si>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</si>
  <si>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</si>
  <si>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</si>
  <si>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</si>
  <si>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</si>
  <si>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</si>
  <si>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</si>
  <si>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</si>
  <si>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</si>
  <si>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</si>
  <si>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</si>
  <si>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</si>
  <si>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</si>
  <si>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</si>
  <si>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</si>
  <si>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</si>
  <si>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</si>
  <si>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</si>
  <si>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</si>
  <si>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</si>
  <si>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</si>
  <si>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</si>
  <si>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</si>
  <si>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</si>
  <si>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</si>
  <si>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</si>
  <si>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</si>
  <si>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</si>
  <si>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</si>
  <si>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</si>
  <si>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</si>
  <si>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</si>
  <si>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</si>
  <si>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</si>
  <si>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</si>
  <si>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</si>
  <si>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</si>
  <si>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</si>
  <si>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</si>
  <si>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</si>
  <si>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</si>
  <si>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</si>
  <si>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</si>
  <si>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</si>
  <si>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</si>
  <si>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</si>
  <si>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</si>
  <si>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</si>
  <si>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</si>
  <si>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</si>
  <si>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</si>
  <si>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</si>
  <si>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</si>
  <si>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</si>
  <si>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</si>
  <si>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</si>
  <si>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</si>
  <si>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</si>
  <si>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</si>
  <si>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</si>
  <si>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</si>
  <si>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</si>
  <si>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</si>
  <si>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</si>
  <si>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</si>
  <si>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</si>
  <si>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</si>
  <si>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</si>
  <si>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</si>
  <si>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</si>
  <si>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</si>
  <si>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</si>
  <si>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</si>
  <si>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</si>
  <si>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</si>
  <si>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</si>
  <si>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</si>
  <si>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</si>
  <si>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</si>
  <si>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</si>
  <si>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</si>
  <si>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</si>
  <si>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</si>
  <si>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</si>
  <si>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</si>
  <si>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</si>
  <si>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</si>
  <si>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</si>
  <si>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</si>
  <si>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</si>
  <si>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</si>
  <si>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</si>
  <si>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</si>
  <si>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</si>
  <si>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</si>
  <si>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</si>
  <si>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</si>
  <si>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</si>
  <si>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</si>
  <si>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</si>
  <si>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</si>
  <si>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</si>
  <si>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</si>
  <si>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</si>
  <si>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</si>
  <si>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</si>
  <si>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</si>
  <si>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</si>
  <si>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</si>
  <si>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</si>
  <si>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</si>
  <si>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</si>
  <si>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</si>
  <si>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</si>
  <si>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</si>
  <si>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</si>
  <si>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</si>
  <si>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</si>
  <si>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</si>
  <si>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</si>
  <si>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</si>
  <si>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</si>
  <si>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</si>
  <si>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</si>
  <si>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</si>
  <si>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</si>
  <si>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</si>
  <si>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</si>
  <si>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</si>
  <si>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</si>
  <si>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</si>
  <si>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</si>
  <si>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</si>
  <si>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</si>
  <si>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</si>
  <si>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</si>
  <si>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</si>
  <si>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</si>
  <si>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</si>
  <si>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</si>
  <si>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</si>
  <si>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</si>
  <si>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</si>
  <si>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</si>
  <si>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</si>
  <si>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</si>
  <si>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</si>
  <si>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</si>
  <si>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</si>
  <si>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</si>
  <si>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</si>
  <si>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</si>
  <si>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</si>
  <si>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</si>
  <si>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</si>
  <si>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</si>
  <si>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</si>
  <si>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</si>
  <si>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</si>
  <si>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</si>
  <si>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</si>
  <si>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</si>
  <si>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</si>
  <si>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</si>
  <si>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</si>
  <si>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</si>
  <si>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</si>
  <si>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</si>
  <si>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</si>
  <si>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</si>
  <si>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</si>
  <si>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</si>
  <si>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</si>
  <si>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</si>
  <si>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</si>
  <si>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</si>
  <si>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</si>
  <si>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</si>
  <si>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</si>
  <si>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</si>
  <si>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</si>
  <si>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</si>
  <si>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</si>
  <si>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</si>
  <si>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</si>
  <si>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</si>
  <si>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</si>
  <si>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</si>
  <si>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</si>
  <si>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</si>
  <si>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</si>
  <si>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</si>
  <si>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</si>
  <si>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</si>
  <si>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</si>
  <si>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</si>
  <si>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</si>
  <si>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</si>
  <si>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</si>
  <si>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</si>
  <si>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</si>
  <si>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</si>
  <si>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</si>
  <si>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</si>
  <si>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</si>
  <si>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</si>
  <si>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</si>
  <si>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</si>
  <si>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</si>
  <si>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</si>
  <si>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</si>
  <si>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</si>
  <si>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</si>
  <si>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</si>
  <si>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</si>
  <si>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</si>
  <si>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</si>
  <si>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</si>
  <si>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</si>
  <si>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</si>
  <si>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</si>
  <si>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</si>
  <si>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</si>
  <si>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</si>
  <si>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</si>
  <si>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</si>
  <si>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</si>
  <si>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</si>
  <si>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</si>
  <si>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</si>
  <si>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</si>
  <si>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</si>
  <si>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</si>
  <si>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</si>
  <si>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</si>
  <si>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</si>
  <si>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</si>
  <si>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</si>
  <si>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</si>
  <si>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</si>
  <si>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</si>
  <si>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</si>
  <si>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</si>
  <si>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</si>
  <si>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</si>
  <si>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</si>
  <si>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</si>
  <si>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</si>
  <si>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</si>
  <si>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</si>
  <si>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</si>
  <si>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</si>
  <si>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</si>
  <si>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</si>
  <si>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</si>
  <si>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</si>
  <si>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</si>
  <si>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</si>
  <si>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</si>
  <si>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</si>
  <si>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</si>
  <si>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</si>
  <si>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</si>
  <si>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</si>
  <si>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</si>
  <si>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</si>
  <si>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</si>
  <si>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</si>
  <si>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</si>
  <si>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</si>
  <si>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</si>
  <si>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</si>
  <si>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</si>
  <si>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</si>
  <si>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</si>
  <si>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</si>
  <si>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</si>
  <si>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</si>
  <si>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</si>
  <si>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</si>
  <si>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</si>
  <si>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</si>
  <si>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</si>
  <si>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</si>
  <si>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</si>
  <si>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</si>
  <si>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</si>
  <si>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</si>
  <si>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</si>
  <si>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</si>
  <si>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</si>
  <si>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</si>
  <si>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</si>
  <si>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</si>
  <si>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</si>
  <si>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</si>
  <si>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</si>
  <si>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</si>
  <si>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</si>
  <si>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</si>
  <si>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</si>
  <si>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</si>
  <si>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</si>
  <si>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</si>
  <si>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</si>
  <si>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</si>
  <si>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</si>
  <si>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</si>
  <si>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</si>
  <si>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</si>
  <si>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</si>
  <si>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</si>
  <si>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</si>
  <si>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</si>
  <si>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</si>
  <si>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</si>
  <si>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</si>
  <si>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</si>
  <si>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</si>
  <si>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</si>
  <si>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</si>
  <si>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</si>
  <si>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</si>
  <si>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</si>
  <si>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</si>
  <si>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</si>
  <si>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</si>
  <si>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</si>
  <si>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</si>
  <si>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</si>
  <si>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</si>
  <si>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</si>
  <si>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</si>
  <si>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</si>
  <si>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</si>
  <si>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</si>
  <si>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</si>
  <si>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</si>
  <si>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</si>
  <si>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</si>
  <si>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</si>
  <si>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</si>
  <si>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</si>
  <si>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</si>
  <si>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</si>
  <si>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</si>
  <si>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</si>
  <si>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</si>
  <si>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</si>
  <si>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</si>
  <si>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</si>
  <si>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</si>
  <si>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</si>
  <si>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</si>
  <si>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</si>
  <si>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</si>
  <si>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</si>
  <si>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</si>
  <si>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</si>
  <si>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</si>
  <si>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</si>
  <si>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</si>
  <si>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</si>
  <si>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</si>
  <si>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</si>
  <si>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</si>
  <si>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</si>
  <si>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</si>
  <si>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</si>
  <si>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</si>
  <si>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</si>
  <si>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</si>
  <si>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</si>
  <si>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</si>
  <si>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</si>
  <si>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</si>
  <si>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</si>
  <si>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</si>
  <si>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</si>
  <si>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</si>
  <si>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</si>
  <si>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</si>
  <si>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</si>
  <si>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</si>
  <si>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</si>
  <si>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</si>
  <si>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</si>
  <si>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</si>
  <si>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</si>
  <si>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</si>
  <si>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</si>
  <si>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</si>
  <si>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</si>
  <si>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</si>
  <si>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</si>
  <si>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</si>
  <si>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</si>
  <si>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</si>
  <si>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</si>
  <si>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</si>
  <si>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</si>
  <si>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</si>
  <si>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</si>
  <si>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</si>
  <si>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</si>
  <si>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</si>
  <si>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</si>
  <si>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</si>
  <si>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</si>
  <si>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</si>
  <si>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</si>
  <si>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</si>
  <si>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</si>
  <si>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</si>
  <si>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</si>
  <si>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</si>
  <si>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</si>
  <si>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</si>
  <si>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</si>
  <si>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</si>
  <si>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</si>
  <si>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</si>
  <si>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</si>
  <si>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</si>
  <si>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</si>
  <si>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</si>
  <si>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</si>
  <si>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</si>
  <si>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</si>
  <si>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</si>
  <si>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</si>
  <si>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</si>
  <si>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</si>
  <si>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</si>
  <si>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</si>
  <si>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</si>
  <si>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</si>
  <si>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</si>
  <si>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</si>
  <si>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</si>
  <si>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</si>
  <si>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</si>
  <si>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</si>
  <si>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</si>
  <si>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</si>
  <si>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</si>
  <si>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</si>
  <si>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</si>
  <si>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</si>
  <si>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</si>
  <si>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</si>
  <si>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</si>
  <si>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</si>
  <si>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</si>
  <si>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</si>
  <si>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</si>
  <si>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</si>
  <si>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</si>
  <si>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</si>
  <si>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</si>
  <si>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</si>
  <si>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</si>
  <si>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</si>
  <si>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</si>
  <si>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</si>
  <si>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</si>
  <si>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</si>
  <si>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</si>
  <si>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</si>
  <si>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</si>
  <si>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</si>
  <si>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</si>
  <si>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</si>
  <si>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</si>
  <si>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</si>
  <si>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</si>
  <si>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</si>
  <si>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</si>
  <si>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</si>
  <si>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</si>
  <si>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</si>
  <si>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</si>
  <si>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</si>
  <si>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</si>
  <si>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</si>
  <si>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</si>
  <si>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</si>
  <si>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</si>
  <si>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</si>
  <si>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</si>
  <si>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</si>
  <si>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</si>
  <si>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</si>
  <si>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</si>
  <si>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</si>
  <si>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</si>
  <si>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</si>
  <si>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</si>
  <si>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</si>
  <si>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</si>
  <si>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</si>
  <si>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</si>
  <si>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</si>
  <si>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</si>
  <si>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</si>
  <si>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</si>
  <si>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</si>
  <si>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</si>
  <si>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</si>
  <si>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</si>
  <si>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</si>
  <si>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</si>
  <si>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</si>
  <si>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</si>
  <si>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</si>
  <si>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</si>
  <si>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</si>
  <si>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</si>
  <si>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</si>
  <si>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</si>
  <si>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</si>
  <si>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</si>
  <si>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</si>
  <si>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</si>
  <si>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</si>
  <si>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</si>
  <si>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</si>
  <si>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</si>
  <si>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</si>
  <si>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</si>
  <si>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</si>
  <si>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</si>
  <si>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</si>
  <si>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</si>
  <si>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</si>
  <si>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</si>
  <si>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</si>
  <si>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</si>
  <si>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</si>
  <si>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</si>
  <si>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</si>
  <si>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</si>
  <si>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</si>
  <si>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</si>
  <si>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</si>
  <si>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</si>
  <si>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</si>
  <si>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</si>
  <si>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</si>
  <si>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</si>
  <si>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</si>
  <si>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</si>
  <si>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</si>
  <si>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</si>
  <si>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</si>
  <si>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</si>
  <si>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</si>
  <si>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</si>
  <si>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</si>
  <si>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</si>
  <si>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</si>
  <si>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</si>
  <si>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</si>
  <si>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</si>
  <si>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</si>
  <si>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</si>
  <si>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</si>
  <si>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</si>
  <si>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</si>
  <si>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</si>
  <si>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</si>
  <si>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</si>
  <si>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</si>
  <si>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</si>
  <si>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</si>
  <si>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</si>
  <si>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</si>
  <si>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</si>
  <si>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</si>
  <si>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</si>
  <si>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</si>
  <si>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</si>
  <si>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</si>
  <si>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</si>
  <si>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</si>
  <si>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</si>
  <si>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</si>
  <si>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</si>
  <si>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</si>
  <si>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</si>
  <si>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</si>
  <si>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</si>
  <si>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</si>
  <si>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</si>
  <si>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</si>
  <si>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</si>
  <si>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</si>
  <si>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</si>
  <si>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</si>
  <si>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</si>
  <si>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</si>
  <si>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</si>
  <si>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</si>
  <si>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</si>
  <si>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</si>
  <si>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</si>
  <si>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</si>
  <si>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</si>
  <si>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</si>
  <si>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</si>
  <si>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</si>
  <si>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</si>
  <si>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</si>
  <si>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</si>
  <si>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</si>
  <si>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</si>
  <si>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</si>
  <si>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</si>
  <si>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</si>
  <si>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</si>
  <si>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</si>
  <si>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</si>
  <si>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</si>
  <si>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</si>
  <si>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</si>
  <si>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</si>
  <si>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</si>
  <si>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</si>
  <si>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</si>
  <si>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</si>
  <si>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</si>
  <si>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</si>
  <si>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</si>
  <si>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</si>
  <si>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</si>
  <si>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</si>
  <si>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</si>
  <si>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</si>
  <si>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</si>
  <si>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</si>
  <si>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</si>
  <si>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</si>
  <si>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</si>
  <si>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</si>
  <si>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</si>
  <si>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</si>
  <si>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</si>
  <si>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</si>
  <si>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</si>
  <si>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</si>
  <si>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</si>
  <si>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</si>
  <si>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</si>
  <si>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</si>
  <si>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</si>
  <si>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</si>
  <si>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</si>
  <si>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</si>
  <si>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</si>
  <si>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</si>
  <si>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</si>
  <si>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</si>
  <si>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</si>
  <si>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</si>
  <si>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</si>
  <si>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</si>
  <si>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</si>
  <si>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</si>
  <si>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</si>
  <si>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</si>
  <si>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</si>
  <si>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</si>
  <si>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</si>
  <si>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</si>
  <si>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</si>
  <si>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</si>
  <si>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</si>
  <si>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</si>
  <si>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</si>
  <si>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</si>
  <si>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</si>
  <si>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</si>
  <si>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</si>
  <si>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</si>
  <si>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</si>
  <si>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</si>
  <si>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</si>
  <si>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</si>
  <si>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</si>
  <si>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</si>
  <si>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</si>
  <si>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</si>
  <si>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</si>
  <si>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</si>
  <si>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</si>
  <si>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</si>
  <si>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</si>
  <si>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</si>
  <si>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</si>
  <si>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</si>
  <si>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</si>
  <si>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</si>
  <si>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</si>
  <si>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</si>
  <si>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</si>
  <si>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</si>
  <si>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</si>
  <si>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</si>
  <si>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</si>
  <si>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</si>
  <si>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</si>
  <si>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</si>
  <si>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</si>
  <si>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</si>
  <si>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</si>
  <si>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</si>
  <si>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</si>
  <si>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</si>
  <si>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</si>
  <si>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</si>
  <si>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</si>
  <si>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</si>
  <si>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</si>
  <si>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</si>
  <si>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</si>
  <si>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</si>
  <si>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</si>
  <si>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</si>
  <si>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</si>
  <si>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</si>
  <si>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</si>
  <si>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</si>
  <si>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</si>
  <si>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</si>
  <si>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</si>
  <si>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</si>
  <si>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</si>
  <si>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</si>
  <si>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</si>
  <si>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</si>
  <si>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</si>
  <si>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</si>
  <si>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</si>
  <si>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</si>
  <si>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</si>
  <si>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</si>
  <si>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</si>
  <si>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</si>
  <si>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</si>
  <si>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</si>
  <si>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</si>
  <si>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</si>
  <si>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</si>
  <si>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</si>
  <si>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</si>
  <si>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</si>
  <si>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</si>
  <si>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</si>
  <si>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</si>
  <si>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</si>
  <si>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</si>
  <si>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</si>
  <si>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</si>
  <si>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</si>
  <si>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</si>
  <si>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</si>
  <si>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</si>
  <si>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</si>
  <si>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</si>
  <si>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</si>
  <si>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</si>
  <si>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</si>
  <si>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</si>
  <si>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</si>
  <si>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</si>
  <si>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</si>
  <si>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</si>
  <si>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</si>
  <si>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</si>
  <si>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</si>
  <si>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</si>
  <si>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</si>
  <si>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</si>
  <si>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</si>
  <si>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</si>
  <si>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</si>
  <si>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</si>
  <si>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</si>
  <si>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</si>
  <si>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</si>
  <si>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</si>
  <si>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</si>
  <si>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</si>
  <si>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</si>
  <si>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</si>
  <si>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</si>
  <si>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</si>
  <si>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</si>
  <si>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</si>
  <si>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</si>
  <si>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</si>
  <si>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</si>
  <si>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</si>
  <si>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</si>
  <si>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</si>
  <si>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</si>
  <si>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</si>
  <si>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</si>
  <si>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</si>
  <si>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</si>
  <si>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</si>
  <si>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</si>
  <si>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</si>
  <si>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</si>
  <si>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</si>
  <si>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</si>
  <si>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</si>
  <si>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</si>
  <si>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</si>
  <si>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</si>
  <si>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</si>
  <si>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</si>
  <si>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</si>
  <si>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</si>
  <si>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</si>
  <si>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</si>
  <si>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</si>
  <si>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</si>
  <si>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</si>
  <si>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</si>
  <si>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</si>
  <si>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</si>
  <si>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</si>
  <si>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</si>
  <si>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</si>
  <si>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</si>
  <si>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</si>
  <si>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</si>
  <si>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</si>
  <si>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</si>
  <si>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</si>
  <si>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</si>
  <si>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</si>
  <si>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</si>
  <si>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</si>
  <si>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</si>
  <si>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</si>
  <si>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</si>
  <si>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</si>
  <si>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</si>
  <si>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</si>
  <si>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</si>
  <si>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</si>
  <si>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</si>
  <si>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</si>
  <si>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</si>
  <si>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</si>
  <si>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</si>
  <si>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</si>
  <si>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</si>
  <si>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</si>
  <si>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</si>
  <si>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</si>
  <si>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</si>
  <si>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</si>
  <si>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</si>
  <si>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</si>
  <si>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</si>
  <si>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</si>
  <si>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</si>
  <si>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</si>
  <si>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</si>
  <si>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</si>
  <si>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</si>
  <si>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</si>
  <si>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</si>
  <si>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</si>
  <si>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</si>
  <si>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</si>
  <si>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</si>
  <si>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</si>
  <si>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</si>
  <si>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</si>
  <si>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</si>
  <si>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</si>
  <si>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</si>
  <si>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</si>
  <si>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</si>
  <si>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</si>
  <si>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</si>
  <si>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</si>
  <si>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</si>
  <si>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</si>
  <si>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</si>
  <si>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</si>
  <si>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</si>
  <si>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</si>
  <si>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</si>
  <si>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</si>
  <si>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</si>
  <si>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</si>
  <si>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</si>
  <si>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</si>
  <si>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</si>
  <si>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</si>
  <si>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</si>
  <si>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</si>
  <si>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</si>
  <si>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</si>
  <si>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</si>
  <si>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</si>
  <si>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</si>
  <si>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</si>
  <si>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</si>
  <si>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</si>
  <si>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</si>
  <si>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</si>
  <si>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</si>
  <si>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</si>
  <si>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</si>
  <si>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</si>
  <si>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</si>
  <si>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</si>
  <si>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</si>
  <si>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</si>
  <si>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</si>
  <si>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</si>
  <si>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</si>
  <si>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</si>
  <si>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</si>
  <si>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</si>
  <si>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</si>
  <si>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</si>
  <si>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</si>
  <si>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</si>
  <si>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</si>
  <si>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</si>
  <si>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</si>
  <si>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</si>
  <si>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</si>
  <si>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</si>
  <si>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</si>
  <si>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</si>
  <si>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</si>
  <si>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</si>
  <si>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</si>
  <si>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</si>
  <si>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</si>
  <si>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</si>
  <si>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</si>
  <si>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</si>
  <si>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</si>
  <si>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</si>
  <si>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</si>
  <si>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</si>
  <si>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</si>
  <si>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</si>
  <si>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</si>
  <si>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</si>
  <si>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</si>
  <si>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</si>
  <si>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</si>
  <si>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</si>
  <si>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</si>
  <si>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</si>
  <si>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</si>
  <si>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</si>
  <si>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</si>
  <si>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</si>
  <si>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</si>
  <si>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</si>
  <si>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</si>
  <si>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</si>
  <si>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</si>
  <si>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</si>
  <si>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</si>
  <si>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</si>
  <si>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</si>
  <si>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</si>
  <si>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</si>
  <si>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</si>
  <si>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</si>
  <si>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</si>
  <si>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</si>
  <si>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</si>
  <si>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</si>
  <si>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</si>
  <si>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</si>
  <si>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</si>
  <si>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</si>
  <si>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</si>
  <si>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</si>
  <si>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</si>
  <si>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</si>
  <si>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</si>
  <si>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</si>
  <si>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</si>
  <si>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</si>
  <si>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</si>
  <si>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</si>
  <si>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</si>
  <si>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</si>
  <si>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</si>
  <si>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</si>
  <si>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</si>
  <si>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</si>
  <si>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</si>
  <si>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</si>
  <si>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</si>
  <si>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</si>
  <si>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</si>
  <si>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</si>
  <si>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</si>
  <si>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</si>
  <si>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</si>
  <si>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</si>
  <si>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</si>
  <si>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</si>
  <si>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</si>
  <si>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</si>
  <si>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</si>
  <si>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</si>
  <si>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</si>
  <si>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</si>
  <si>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</si>
  <si>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</si>
  <si>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</si>
  <si>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</si>
  <si>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</si>
  <si>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</si>
  <si>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</si>
  <si>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</si>
  <si>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</si>
  <si>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</si>
  <si>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</si>
  <si>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</si>
  <si>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</si>
  <si>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</si>
  <si>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</si>
  <si>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</si>
  <si>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</si>
  <si>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</si>
  <si>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</si>
  <si>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</si>
  <si>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</si>
  <si>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</si>
  <si>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</si>
  <si>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</si>
  <si>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</si>
  <si>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</si>
  <si>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</si>
  <si>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</si>
  <si>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</si>
  <si>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</si>
  <si>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</si>
  <si>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</si>
  <si>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</si>
  <si>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</si>
  <si>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</si>
  <si>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</si>
  <si>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</si>
  <si>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</si>
  <si>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</si>
  <si>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</si>
  <si>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</si>
  <si>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</si>
  <si>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</si>
  <si>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</si>
  <si>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</si>
  <si>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</si>
  <si>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</si>
  <si>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</si>
  <si>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</si>
  <si>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</si>
  <si>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</si>
  <si>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</si>
  <si>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</si>
  <si>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</si>
  <si>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</si>
  <si>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</si>
  <si>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</si>
  <si>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</si>
  <si>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</si>
  <si>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</si>
  <si>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</si>
  <si>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</si>
  <si>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</si>
  <si>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</si>
  <si>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</si>
  <si>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</si>
  <si>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</si>
  <si>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</si>
  <si>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</si>
  <si>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</si>
  <si>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</si>
  <si>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</si>
  <si>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</si>
  <si>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</si>
  <si>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</si>
  <si>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</si>
  <si>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</si>
  <si>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</si>
  <si>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</si>
  <si>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</si>
  <si>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</si>
  <si>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</si>
  <si>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</si>
  <si>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</si>
  <si>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</si>
  <si>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</si>
  <si>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</si>
  <si>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</si>
  <si>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</si>
  <si>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</si>
  <si>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</si>
  <si>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</si>
  <si>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</si>
  <si>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</si>
  <si>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</si>
  <si>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</si>
  <si>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</si>
  <si>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</si>
  <si>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</si>
  <si>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</si>
  <si>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</si>
  <si>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</si>
  <si>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</si>
  <si>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</si>
  <si>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</si>
  <si>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</si>
  <si>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</si>
  <si>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</si>
  <si>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</si>
  <si>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</si>
  <si>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</si>
  <si>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</si>
  <si>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</si>
  <si>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</si>
  <si>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</si>
  <si>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</si>
  <si>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</si>
  <si>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</si>
  <si>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</si>
  <si>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</si>
  <si>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</si>
  <si>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</si>
  <si>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</si>
  <si>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</si>
  <si>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</si>
  <si>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</si>
  <si>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</si>
  <si>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</si>
  <si>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</si>
  <si>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</si>
  <si>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</si>
  <si>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</si>
  <si>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</si>
  <si>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</si>
  <si>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</si>
  <si>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</si>
  <si>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</si>
  <si>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</si>
  <si>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</si>
  <si>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</si>
  <si>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</si>
  <si>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</si>
  <si>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</si>
  <si>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</si>
  <si>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</si>
  <si>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</si>
  <si>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</si>
  <si>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</si>
  <si>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</si>
  <si>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</si>
  <si>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</si>
  <si>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</si>
  <si>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</si>
  <si>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</si>
  <si>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</si>
  <si>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</si>
  <si>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</si>
  <si>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</si>
  <si>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</si>
  <si>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</si>
  <si>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</si>
  <si>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</si>
  <si>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</si>
  <si>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</si>
  <si>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</si>
  <si>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</si>
  <si>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</si>
  <si>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</si>
  <si>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</si>
  <si>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</si>
  <si>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</si>
  <si>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</si>
  <si>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</si>
  <si>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</si>
  <si>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</si>
  <si>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</si>
  <si>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</si>
  <si>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</si>
  <si>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</si>
  <si>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</si>
  <si>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</si>
  <si>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</si>
  <si>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</si>
  <si>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</si>
  <si>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</si>
  <si>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</si>
  <si>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</si>
  <si>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</si>
  <si>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</si>
  <si>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</si>
  <si>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</si>
  <si>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</si>
  <si>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</si>
  <si>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</si>
  <si>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</si>
  <si>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</si>
  <si>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</si>
  <si>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</si>
  <si>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</si>
  <si>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</si>
  <si>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</si>
  <si>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</si>
  <si>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</si>
  <si>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</si>
  <si>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</si>
  <si>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</si>
  <si>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</si>
  <si>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</si>
  <si>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</si>
  <si>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</si>
  <si>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</si>
  <si>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</si>
  <si>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</si>
  <si>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</si>
  <si>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</si>
  <si>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</si>
  <si>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</si>
  <si>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</si>
  <si>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</si>
  <si>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</si>
  <si>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</si>
  <si>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</si>
  <si>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</si>
  <si>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</si>
  <si>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</si>
  <si>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</si>
  <si>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</si>
  <si>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</si>
  <si>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</si>
  <si>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</si>
  <si>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</si>
  <si>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</si>
  <si>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</si>
  <si>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</si>
  <si>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</si>
  <si>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</si>
  <si>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</si>
  <si>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</si>
  <si>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</si>
  <si>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</si>
  <si>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</si>
  <si>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</si>
  <si>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</si>
  <si>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</si>
  <si>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</si>
  <si>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</si>
  <si>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</si>
  <si>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</si>
  <si>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</si>
  <si>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</si>
  <si>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</si>
  <si>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</si>
  <si>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</si>
  <si>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</si>
  <si>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</si>
  <si>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</si>
  <si>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</si>
  <si>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</si>
  <si>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</si>
  <si>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</si>
  <si>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</si>
  <si>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</si>
  <si>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</si>
  <si>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</si>
  <si>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</si>
  <si>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</si>
  <si>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</si>
  <si>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</si>
  <si>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</si>
  <si>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</si>
  <si>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</si>
  <si>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</si>
  <si>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</si>
  <si>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</si>
  <si>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</si>
  <si>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</si>
  <si>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</si>
  <si>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</si>
  <si>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</si>
  <si>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</si>
  <si>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</si>
  <si>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</si>
  <si>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</si>
  <si>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</si>
  <si>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</si>
  <si>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</si>
  <si>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</si>
  <si>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</si>
  <si>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</si>
  <si>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</si>
  <si>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</si>
  <si>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</si>
  <si>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</si>
  <si>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</si>
  <si>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</si>
  <si>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</si>
  <si>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</si>
  <si>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</si>
  <si>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</si>
  <si>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</si>
  <si>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</si>
  <si>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</si>
  <si>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</si>
  <si>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</si>
  <si>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</si>
  <si>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</si>
  <si>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</si>
  <si>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</si>
  <si>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</si>
  <si>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</si>
  <si>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</si>
  <si>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</si>
  <si>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</si>
  <si>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</si>
  <si>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</si>
  <si>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</si>
  <si>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</si>
  <si>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</si>
  <si>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</si>
  <si>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</si>
  <si>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</si>
  <si>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</si>
  <si>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</si>
  <si>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</si>
  <si>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</si>
  <si>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</si>
  <si>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</si>
  <si>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</si>
  <si>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</si>
  <si>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</si>
  <si>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</si>
  <si>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</si>
  <si>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</si>
  <si>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</si>
  <si>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</si>
  <si>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</si>
  <si>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</si>
  <si>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</si>
  <si>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</si>
  <si>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</si>
  <si>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</si>
  <si>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</si>
  <si>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</si>
  <si>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</si>
  <si>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</si>
  <si>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</si>
  <si>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</si>
  <si>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</si>
  <si>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</si>
  <si>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</si>
  <si>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</si>
  <si>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</si>
  <si>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</si>
  <si>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</si>
  <si>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</si>
  <si>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</si>
  <si>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</si>
  <si>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</si>
  <si>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</si>
  <si>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</si>
  <si>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</si>
  <si>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</si>
  <si>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</si>
  <si>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</si>
  <si>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</si>
  <si>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</si>
  <si>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</si>
  <si>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</si>
  <si>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</si>
  <si>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</si>
  <si>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</si>
  <si>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</si>
  <si>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</si>
  <si>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</si>
  <si>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</si>
  <si>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</si>
  <si>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</si>
  <si>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</si>
  <si>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</si>
  <si>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</si>
  <si>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</si>
  <si>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</si>
  <si>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</si>
  <si>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</si>
  <si>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</si>
  <si>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</si>
  <si>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</si>
  <si>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</si>
  <si>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</si>
  <si>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</si>
  <si>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</si>
  <si>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</si>
  <si>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</si>
  <si>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</si>
  <si>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</si>
  <si>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</si>
  <si>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</si>
  <si>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</si>
  <si>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</si>
  <si>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</si>
  <si>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</si>
  <si>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</si>
  <si>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</si>
  <si>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</si>
  <si>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</si>
  <si>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</si>
  <si>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</si>
  <si>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</si>
  <si>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</si>
  <si>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</si>
  <si>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</si>
  <si>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</si>
  <si>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</si>
  <si>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</si>
  <si>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</si>
  <si>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</si>
  <si>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</si>
  <si>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</si>
  <si>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</si>
  <si>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</si>
  <si>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</si>
  <si>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</si>
  <si>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</si>
  <si>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</si>
  <si>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</si>
  <si>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</si>
  <si>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</si>
  <si>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</si>
  <si>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</si>
  <si>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</si>
  <si>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</si>
  <si>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</si>
  <si>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</si>
  <si>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</si>
  <si>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</si>
  <si>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</si>
  <si>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</si>
  <si>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</si>
  <si>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</si>
  <si>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</si>
  <si>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</si>
  <si>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</si>
  <si>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</si>
  <si>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</si>
  <si>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</si>
  <si>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</si>
  <si>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</si>
  <si>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</si>
  <si>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</si>
  <si>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</si>
  <si>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</si>
  <si>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</si>
  <si>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</si>
  <si>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</si>
  <si>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</si>
  <si>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</si>
  <si>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</si>
  <si>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</si>
  <si>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</si>
  <si>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</si>
  <si>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</si>
  <si>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</si>
  <si>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</si>
  <si>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</si>
  <si>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</si>
  <si>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</si>
  <si>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</si>
  <si>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</si>
  <si>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</si>
  <si>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</si>
  <si>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</si>
  <si>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</si>
  <si>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</si>
  <si>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</si>
  <si>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</si>
  <si>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</si>
  <si>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</si>
  <si>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</si>
  <si>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</si>
  <si>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</si>
  <si>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</si>
  <si>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</si>
  <si>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</si>
  <si>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</si>
  <si>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</si>
  <si>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</si>
  <si>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</si>
  <si>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</si>
  <si>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</si>
  <si>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</si>
  <si>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</si>
  <si>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</si>
  <si>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</si>
  <si>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</si>
  <si>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</si>
  <si>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</si>
  <si>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</si>
  <si>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</si>
  <si>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</si>
  <si>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</si>
  <si>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</si>
  <si>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</si>
  <si>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</si>
  <si>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</si>
  <si>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</si>
  <si>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</si>
  <si>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</si>
  <si>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</si>
  <si>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</si>
  <si>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</si>
  <si>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</si>
  <si>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</si>
  <si>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</si>
  <si>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</si>
  <si>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</si>
  <si>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</si>
  <si>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</si>
  <si>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</si>
  <si>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</si>
  <si>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</si>
  <si>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</si>
  <si>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</si>
  <si>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</si>
  <si>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</si>
  <si>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</si>
  <si>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</si>
  <si>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</si>
  <si>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</si>
  <si>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</si>
  <si>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</si>
  <si>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</si>
  <si>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</si>
  <si>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</si>
  <si>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</si>
  <si>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</si>
  <si>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</si>
  <si>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</si>
  <si>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</si>
  <si>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</si>
  <si>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</si>
  <si>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</si>
  <si>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</si>
  <si>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</si>
  <si>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</si>
  <si>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</si>
  <si>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</si>
  <si>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</si>
  <si>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</si>
  <si>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</si>
  <si>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</si>
  <si>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</si>
  <si>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</si>
  <si>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</si>
  <si>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</si>
  <si>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</si>
  <si>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</si>
  <si>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</si>
  <si>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</si>
  <si>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</si>
  <si>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</si>
  <si>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</si>
  <si>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</si>
  <si>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</si>
  <si>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</si>
  <si>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</si>
  <si>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</si>
  <si>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</si>
  <si>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</si>
  <si>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</si>
  <si>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</si>
  <si>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</si>
  <si>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</si>
  <si>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</si>
  <si>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</si>
  <si>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</si>
  <si>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</si>
  <si>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</si>
  <si>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</si>
  <si>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</si>
  <si>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</si>
  <si>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</si>
  <si>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</si>
  <si>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</si>
  <si>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</si>
  <si>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</si>
  <si>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</si>
  <si>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</si>
  <si>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</si>
  <si>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</si>
  <si>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</si>
  <si>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</si>
  <si>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</si>
  <si>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</si>
  <si>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</si>
  <si>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</si>
  <si>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</si>
  <si>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</si>
  <si>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</si>
  <si>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</si>
  <si>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</si>
  <si>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</si>
  <si>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</si>
  <si>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</si>
  <si>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</si>
  <si>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</si>
  <si>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</si>
  <si>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</si>
  <si>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</si>
  <si>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</si>
  <si>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</si>
  <si>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</si>
  <si>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</si>
  <si>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</si>
  <si>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</si>
  <si>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</si>
  <si>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</si>
  <si>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</si>
  <si>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</si>
  <si>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</si>
  <si>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</si>
  <si>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</si>
  <si>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</si>
  <si>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</si>
  <si>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</si>
  <si>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</si>
  <si>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</si>
  <si>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</si>
  <si>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</si>
  <si>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</si>
  <si>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</si>
  <si>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</si>
  <si>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</si>
  <si>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</si>
  <si>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</si>
  <si>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</si>
  <si>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</si>
  <si>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</si>
  <si>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</si>
  <si>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</si>
  <si>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</si>
  <si>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</si>
  <si>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</si>
  <si>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</si>
  <si>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</si>
  <si>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</si>
  <si>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</si>
  <si>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</si>
  <si>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</si>
  <si>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</si>
  <si>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</si>
  <si>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</si>
  <si>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</si>
  <si>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</si>
  <si>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</si>
  <si>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</si>
  <si>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</si>
  <si>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</si>
  <si>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</si>
  <si>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</si>
  <si>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</si>
  <si>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</si>
  <si>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</si>
  <si>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</si>
  <si>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</si>
  <si>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</si>
  <si>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</si>
  <si>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</si>
  <si>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</si>
  <si>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</si>
  <si>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</si>
  <si>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</si>
  <si>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</si>
  <si>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</si>
  <si>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</si>
  <si>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</si>
  <si>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</si>
  <si>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</si>
  <si>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</si>
  <si>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</si>
  <si>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</si>
  <si>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</si>
  <si>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</si>
  <si>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</si>
  <si>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</si>
  <si>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</si>
  <si>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</si>
  <si>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</si>
  <si>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</si>
  <si>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</si>
  <si>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</si>
  <si>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</si>
  <si>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</si>
  <si>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</si>
  <si>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</si>
  <si>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</si>
  <si>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</si>
  <si>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</si>
  <si>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</si>
  <si>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</si>
  <si>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</si>
  <si>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</si>
  <si>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</si>
  <si>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</si>
  <si>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</si>
  <si>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</si>
  <si>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</si>
  <si>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</si>
  <si>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</si>
  <si>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</si>
  <si>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</si>
  <si>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</si>
  <si>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</si>
  <si>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</si>
  <si>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</si>
  <si>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</si>
  <si>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</si>
  <si>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</si>
  <si>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</si>
  <si>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</si>
  <si>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</si>
  <si>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</si>
  <si>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</si>
  <si>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</si>
  <si>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</si>
  <si>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</si>
  <si>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</si>
  <si>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</si>
  <si>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</si>
  <si>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</si>
  <si>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</si>
  <si>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</si>
  <si>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</si>
  <si>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</si>
  <si>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</si>
  <si>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</si>
  <si>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</si>
  <si>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</si>
  <si>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</si>
  <si>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</si>
  <si>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</si>
  <si>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</si>
  <si>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</si>
  <si>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</si>
  <si>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</si>
  <si>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</si>
  <si>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</si>
  <si>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</si>
  <si>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</si>
  <si>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</si>
  <si>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</si>
  <si>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</si>
  <si>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</si>
  <si>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</si>
  <si>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</si>
  <si>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</si>
  <si>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</si>
  <si>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</si>
  <si>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</si>
  <si>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</si>
  <si>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</si>
  <si>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</si>
  <si>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</si>
  <si>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</si>
  <si>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</si>
  <si>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</si>
  <si>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</si>
  <si>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</si>
  <si>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</si>
  <si>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</si>
  <si>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</si>
  <si>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</si>
  <si>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</si>
  <si>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</si>
  <si>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</si>
  <si>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</si>
  <si>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</si>
  <si>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</si>
  <si>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</si>
  <si>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</si>
  <si>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</si>
  <si>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</si>
  <si>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</si>
  <si>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</si>
  <si>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</si>
  <si>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</si>
  <si>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</si>
  <si>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</si>
  <si>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</si>
  <si>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</si>
  <si>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</si>
  <si>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</si>
  <si>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</si>
  <si>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</si>
  <si>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</si>
  <si>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</si>
  <si>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</si>
  <si>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</si>
  <si>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</si>
  <si>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</si>
  <si>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</si>
  <si>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</si>
  <si>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</si>
  <si>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</si>
  <si>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</si>
  <si>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</si>
  <si>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</si>
  <si>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</si>
  <si>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</si>
  <si>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</si>
  <si>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</si>
  <si>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</si>
  <si>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</si>
  <si>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</si>
  <si>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</si>
  <si>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</si>
  <si>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</si>
  <si>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</si>
  <si>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</si>
  <si>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</si>
  <si>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</si>
  <si>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</si>
  <si>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</si>
  <si>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</si>
  <si>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</si>
  <si>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</si>
  <si>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</si>
  <si>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</si>
  <si>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</si>
  <si>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</si>
  <si>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</si>
  <si>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</si>
  <si>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</si>
  <si>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</si>
  <si>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</si>
  <si>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</si>
  <si>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</si>
  <si>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</si>
  <si>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</si>
  <si>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</si>
  <si>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</si>
  <si>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</si>
  <si>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</si>
  <si>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</si>
  <si>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</si>
  <si>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</si>
  <si>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</si>
  <si>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</si>
  <si>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</si>
  <si>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</si>
  <si>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</si>
  <si>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</si>
  <si>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</si>
  <si>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</si>
  <si>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</si>
  <si>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</si>
  <si>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</si>
  <si>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</si>
  <si>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</si>
  <si>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</si>
  <si>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</si>
  <si>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</si>
  <si>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</si>
  <si>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</si>
  <si>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</si>
  <si>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</si>
  <si>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</si>
  <si>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</si>
  <si>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</si>
  <si>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</si>
  <si>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</si>
  <si>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</si>
  <si>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</si>
  <si>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</si>
  <si>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</si>
  <si>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</si>
  <si>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</si>
  <si>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</si>
  <si>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</si>
  <si>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</si>
  <si>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</si>
  <si>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</si>
  <si>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</si>
  <si>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</si>
  <si>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</si>
  <si>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</si>
  <si>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</si>
  <si>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</si>
  <si>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</si>
  <si>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</si>
  <si>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</si>
  <si>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</si>
  <si>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</si>
  <si>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</si>
  <si>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</si>
  <si>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</si>
  <si>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</si>
  <si>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</si>
  <si>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</si>
  <si>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</si>
  <si>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</si>
  <si>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</si>
  <si>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</si>
  <si>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</si>
  <si>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</si>
  <si>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</si>
  <si>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</si>
  <si>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</si>
  <si>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</si>
  <si>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</si>
  <si>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</si>
  <si>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</si>
  <si>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</si>
  <si>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</si>
  <si>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</si>
  <si>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</si>
  <si>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</si>
  <si>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</si>
  <si>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</si>
  <si>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</si>
  <si>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</si>
  <si>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</si>
  <si>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</si>
  <si>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</si>
  <si>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</si>
  <si>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</si>
  <si>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</si>
  <si>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</si>
  <si>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</si>
  <si>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</si>
  <si>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</si>
  <si>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</si>
  <si>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</si>
  <si>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</si>
  <si>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</si>
  <si>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</si>
  <si>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</si>
  <si>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</si>
  <si>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</si>
  <si>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</si>
  <si>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</si>
  <si>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</si>
  <si>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</si>
  <si>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</si>
  <si>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</si>
  <si>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</si>
  <si>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</si>
  <si>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</si>
  <si>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</si>
  <si>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</si>
  <si>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</si>
  <si>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</si>
  <si>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</si>
  <si>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</si>
  <si>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</si>
  <si>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</si>
  <si>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</si>
  <si>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</si>
  <si>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</si>
  <si>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</si>
  <si>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</si>
  <si>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</si>
  <si>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</si>
  <si>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</si>
  <si>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</si>
  <si>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</si>
  <si>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</si>
  <si>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</si>
  <si>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</si>
  <si>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</si>
  <si>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</si>
  <si>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</si>
  <si>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</si>
  <si>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</si>
  <si>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</si>
  <si>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</si>
  <si>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</si>
  <si>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</si>
  <si>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</si>
  <si>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</si>
  <si>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</si>
  <si>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</si>
  <si>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</si>
  <si>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</si>
  <si>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</si>
  <si>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</si>
  <si>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</si>
  <si>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</si>
  <si>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</si>
  <si>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</si>
  <si>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</si>
  <si>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</si>
  <si>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</si>
  <si>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</si>
  <si>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</si>
  <si>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</si>
  <si>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</si>
  <si>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</si>
  <si>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</si>
  <si>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</si>
  <si>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</si>
  <si>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</si>
  <si>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</si>
  <si>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</si>
  <si>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</si>
  <si>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</si>
  <si>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</si>
  <si>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</si>
  <si>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</si>
  <si>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</si>
  <si>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</si>
  <si>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</si>
  <si>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</si>
  <si>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</si>
  <si>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</si>
  <si>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</si>
  <si>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</si>
  <si>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</si>
  <si>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</si>
  <si>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</si>
  <si>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</si>
  <si>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</si>
  <si>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</si>
  <si>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</si>
  <si>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</si>
  <si>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</si>
  <si>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</si>
  <si>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</si>
  <si>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</si>
  <si>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</si>
  <si>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</si>
  <si>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</si>
  <si>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</si>
  <si>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</si>
  <si>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</si>
  <si>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</si>
  <si>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</si>
  <si>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</si>
  <si>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</si>
  <si>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</si>
  <si>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</si>
  <si>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</si>
  <si>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</si>
  <si>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</si>
  <si>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</si>
  <si>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</si>
  <si>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</si>
  <si>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</si>
  <si>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</si>
  <si>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</si>
  <si>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</si>
  <si>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</si>
  <si>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</si>
  <si>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</si>
  <si>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</si>
  <si>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</si>
  <si>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</si>
  <si>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</si>
  <si>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</si>
  <si>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</si>
  <si>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</si>
  <si>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</si>
  <si>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</si>
  <si>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</si>
  <si>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</si>
  <si>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</si>
  <si>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</si>
  <si>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</si>
  <si>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</si>
  <si>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</si>
  <si>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</si>
  <si>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</si>
  <si>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</si>
  <si>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</si>
  <si>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</si>
  <si>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</si>
  <si>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</si>
  <si>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</si>
  <si>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</si>
  <si>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</si>
  <si>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</si>
  <si>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</si>
  <si>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</si>
  <si>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</si>
  <si>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</si>
  <si>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</si>
  <si>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</si>
  <si>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</si>
  <si>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</si>
  <si>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</si>
  <si>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</si>
  <si>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</si>
  <si>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</si>
  <si>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</si>
  <si>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</si>
  <si>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</si>
  <si>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</si>
  <si>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</si>
  <si>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</si>
  <si>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</si>
  <si>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</si>
  <si>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</si>
  <si>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</si>
  <si>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</si>
  <si>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</si>
  <si>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</si>
  <si>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</si>
  <si>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</si>
  <si>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</si>
  <si>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</si>
  <si>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</si>
  <si>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</si>
  <si>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</si>
  <si>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</si>
  <si>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</si>
  <si>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</si>
  <si>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</si>
  <si>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</si>
  <si>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</si>
  <si>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</si>
  <si>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</si>
  <si>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</si>
  <si>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</si>
  <si>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</si>
  <si>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</si>
  <si>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</si>
  <si>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</si>
  <si>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</si>
  <si>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</si>
  <si>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</si>
  <si>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</si>
  <si>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</si>
  <si>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</si>
  <si>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</si>
  <si>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</si>
  <si>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</si>
  <si>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</si>
  <si>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</si>
  <si>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</si>
  <si>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</si>
  <si>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</si>
  <si>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</si>
  <si>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</si>
  <si>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</si>
  <si>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</si>
  <si>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</si>
  <si>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</si>
  <si>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</si>
  <si>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</si>
  <si>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</si>
  <si>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</si>
  <si>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</si>
  <si>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</si>
  <si>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</si>
  <si>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</si>
  <si>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</si>
  <si>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</si>
  <si>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</si>
  <si>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</si>
  <si>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</si>
  <si>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</si>
  <si>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</si>
  <si>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</si>
  <si>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</si>
  <si>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</si>
  <si>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</si>
  <si>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</si>
  <si>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</si>
  <si>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</si>
  <si>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</si>
  <si>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</si>
  <si>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</si>
  <si>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</si>
  <si>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</si>
  <si>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</si>
  <si>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</si>
  <si>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</si>
  <si>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</si>
  <si>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</si>
  <si>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</si>
  <si>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</si>
  <si>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</si>
  <si>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</si>
  <si>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</si>
  <si>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</si>
  <si>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</si>
  <si>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</si>
  <si>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</si>
  <si>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</si>
  <si>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</si>
  <si>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</si>
  <si>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11-0491-2019</t>
  </si>
  <si>
    <t>PRESTAR EL SERVICIO DE CENTROS DE DESARROLLO INFANTIL-CDI, DE CONFORMIDAD CON EL MANUAL OPERATIVO DE LA MODALIDAD INSTITUCIONAL Y LAS DIRECTRICES ESTABLECIDAS POR EL ICBF, EN ARMONIA CON LA POLITICA DE ESTADO PARA EL DESARROLLO INTEGRAL DE LA PRIMARA INFANCIA DE CERO A SIEMPRE.</t>
  </si>
  <si>
    <t>11-1636-2017</t>
  </si>
  <si>
    <t xml:space="preserve">PRESTAR EL SERVICIO DE EDUCACION INICIAL EN EL MARCO DE LA ATENCIÓN INTEGRAL  A NIÑAS Y NIÑOS MENORES DE 5 AÑOS, O HASTA SU INGRESO AL GRADO DE TRANSICIÓN, DE CONFORMIDAD CON LOS MANUALES OPERATIVO DE LA MODALIDAD Y LAS DIRECTRICES ESTABLECIDAS POR EL ICBF, EN ARMONIA CON LA POLÍTICA DE ESTADO PARA EL DESARROLLO INTEGRAL DE LA PRIMERA INFANCIA “DE CERO A SIEMPRE”, EN EL SERVICIO CENTROS DE DESARROLLO INFANTIL. </t>
  </si>
  <si>
    <t>INSTITUTO COLOMBIANO DE BIENESTAR FAMILIAR ICBF</t>
  </si>
  <si>
    <t>11-1902-2016</t>
  </si>
  <si>
    <t xml:space="preserve">PRESTAR EL SERVICIO DE ATENCIO A NIÑOS Y NIÑAS MENORES DE 6 AÑOS, O HASTA SU INGRESO AL GRADO DE TRANSICIÓN, CON EL FIN DA PROMOVER EL DESARROLLO INTEGRAL DE LA PRIMERA INFANCIA CON CALIDAD, DE CONFORMIDAD </t>
  </si>
  <si>
    <t>11-367-2016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</si>
  <si>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</si>
  <si>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682-2015</t>
  </si>
  <si>
    <t>ATENDER A NIÑOS Y NIÑAS MENORES DE 5 AÑOS, O HASTA SU INGRESO AL GRADO DE TRANSICIÓN EN LOS SERVICIOS DE EDUCACION INICIAL Y CUIDADO, EN LAS MODALIDADES CENTROS DE DESARROLLO INFANTIL Y DESARROLLO INFANTIL EN MEDIO FAMILIAR, CON EL FIN DE PROMOVER EL DESARROLLO INTEGRAL DE LA PRIMERA INFANCIA  CON CALIDAD, DE CONFORMIDAD CON LOS LINEAMIENTOS, ESTANDARES DE CALIDAD, DIRECTRICES Y PARAMETROS ESTABLECIDOS POR EL ICBF</t>
  </si>
  <si>
    <t>1823-2012</t>
  </si>
  <si>
    <t xml:space="preserve">ATENDER A LA PRIMERA INFANCIA EN EL MARCO DE LA ESTRATEGIA “DE CERO A SIEMPRE”, DE CONFORMIDAD CON LAS DIRECTRICES, LINEAMIENTOS Y PARÁMETROS ESTABLECIDOS POR EL ICBF, AXÍ COMO REGULAS LAS RELACIONES ENTRE LAS PARTES DERIVADAS DE LA ENTREGA DE APORTES DEL ICBF A EL CONTRATISTA, PARA QUE ESTE ASUMA CON SU PERSONAL Y BAJO SU EXCLUSIVA RESPONSABILIDAD DICHA ATENCIÓN </t>
  </si>
  <si>
    <t>1359-2012</t>
  </si>
  <si>
    <t>BRINDAR ATENCION A LA PRIMERA INFANCIA EN LOS CENTROS DE DESARROLLO INFANTIL TEMPRANO EN EL MARCO DE LA ESTRATEGIA DE “CERO A SIEMPRE” EN LA REGIONAL ICBF BOGOTÁ</t>
  </si>
  <si>
    <t>389-2012</t>
  </si>
  <si>
    <t xml:space="preserve">BRINDRAR ATENCIÓN INTEGRAL A NIÑOS Y NIÑAS ENTRE LOS SEIS (6) MESES Y HASTA MENORES DE LOS CINCO AÑOS (5) DE EDAD, CON VULNERABILIDAD ECONÓMICA Y SOCIAL PRIORITARIAMENTE A QUIENS POR RAZONES DE TRABAJO DE SUS PADRES O ADULTO RESPONSABLE DE SU CUIDADO PERMANECEN SOLOS TEMPORALMENTE Y A LOS HIJOS DE FAMILIAS EN SITUACIÓN DE DESPLAZAMIENTO         </t>
  </si>
  <si>
    <t>92-2011</t>
  </si>
  <si>
    <t xml:space="preserve">BRINDRAR ATENCIÓN INTEGRAL A NIÑOS Y NIÑAS ENTRE LOS SEIS (6) MESES Y HASTA MENORES DE LOS CINCO AÑOS (5) DE EDAD, CON VULNERABILIDAD ECONÓMICA Y SOCIAL PRIORITARIAMENTE A QUIENS POR RAZONES DE TRABAJO DE SUS PADRES O ADULTO RESPONSABLE DE SU CUIDADO PERMANECEN SOLOS TEMPORALMENTE Y A LOS HIJOS DE FAMILIAS EN SITUACIÓN DE DESPLAZAMIENTO </t>
  </si>
  <si>
    <t>376-2010</t>
  </si>
  <si>
    <t>922-2008</t>
  </si>
  <si>
    <t>CONTRIBUIR A MEJORAR EL DESEMPEÑO ACADÉMICO, LA ASISTENCIA REGULAR, ASÍ COMO PROMOVER LOS HÁBITOS ALIMENTARIOS SALUDABLES EN LA POBLACIÓN ESCOLAR PRIORITARIAMENTE A LA PRIMERA INFANCIA, CON LA PARTICIPACIÓN ACTIVA DE LA FAMILIA, LA COMUNIDAD Y LOS ENTES TERRITORIALES EN EL SISTEMA EDUCATIVO DE BOGOTÁ DISTRITO CAPITAL</t>
  </si>
  <si>
    <t>0711/2007</t>
  </si>
  <si>
    <t>CONTRIBUIR A MEJORAR EL DESEMPEÑO ACADÉMICO, LA ASISTENCIA REGULAR, ASÍ COMO PRIORITARIAMENTE A LA PRIMERA INFANCIA, CON LA PARTICIPACIÓN ACTIVA DE LA FAMILIA, LA COMUNIDAD Y LOS ENTES TERRITORIALES.</t>
  </si>
  <si>
    <t>596-2006</t>
  </si>
  <si>
    <t xml:space="preserve">BRINDAR COMPLEMENTACIÓN ALIMENTARIA Y DESARROLLAR ACCIONES FORMATIVAS Y DE PROMOCIÓN DE ESTILO DE VIDA SALUDABLES, QUE CONTRIBUYAN A MANTENER Y MEJORAR EL ESTADO NUTRICIONAL, INCREMENTAR LA ASISTENCIA ESCOLAR REGULAR Y LA MATRÍCULA DE LOS NIÑOS, NIÑAS Y JÓVENES MATRICULADOS EN ESCUELAS OFICIALES PERTENECIENTES A POBLACIÓN CON VULNERABILIDAD NUTRICIONAL Y SOCIOECONÓMICA DE LAS ÁREAS RURAL Y URBANA, POBLACIÓN INDÍGENA O DESPLAZADA. </t>
  </si>
  <si>
    <t>29/18/05/0752</t>
  </si>
  <si>
    <t>11-0513-2020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</si>
  <si>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</si>
  <si>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YENY ASTRID SANCHEZ MENDOZA</t>
  </si>
  <si>
    <t>Yeny Astrid Sánchez Mendoza</t>
  </si>
  <si>
    <t>Av. Cll 51 sur No. 5F-50</t>
  </si>
  <si>
    <t xml:space="preserve">7142246 - 3016018830 </t>
  </si>
  <si>
    <t>2021-11-10000204</t>
  </si>
  <si>
    <t>elportalfundacion@gmail.com</t>
  </si>
  <si>
    <t>CLL 12C 71C 30 APTO.101 TR 14</t>
  </si>
  <si>
    <t>Prestar los servicios de educación inicial en el marco de la atención integral en Centro de Desarrollo Infantil -CDI-, DE COFORMIDAD CON EL Manual Operativo de la Modalidad Institucional, el Lineamiento Técnico para la Atencion a la Primera Infancia y las directrices establecidas por el ICBF, en armonía con la Plítica de Estado para el Desarrollo Integral de la Primera Infancia de Cero a Siempre.</t>
  </si>
  <si>
    <t>29/18/03/425</t>
  </si>
  <si>
    <t>APOYAR A LA ENTIDAD CONTRATISTA, PARA QUE BRINDE A TRAVES DE LA MODALIDAD LACTANTES Y PREESCOLAR EL PORTAL,  ATENCION INTEGRAL A NIÑOS, NIÑAS Y MENORES DE CINCO AÑOS, MEDIANTE ACTIVIDADES NUTRICIONALES, PSICOPEDAGÓGICAS,  DE CUIDADO FISICO  Y LAS DE FORMACIÓN CON LOS PADRES DE FAMILIA, CONFORME A LAS DIRECTRICES EMANADAS POR EL ICBF JPARA EL FUNCIONAMIETO DE ESTA MODALIDAD DE ATENCIÓN, LOS CUALES HACEN PARTE INTEGRAL DEL PRESENTE CONTRATO, PARA LO CUAL IN INSTITUTO APORTARÁ AL CONTRATISTA LOS RECURSOS DE QUE TRATA LA CLÁUSULA CUARTA.</t>
  </si>
  <si>
    <t>29/18/04/0097</t>
  </si>
  <si>
    <t>BRINDAR ATENCION A TRAVES DE LA MODALIDAD LACTANTES Y PREESCOLAR ATENCIÓN INTEGRAL A 300 NIÑOS Y NÑAS MENORES DE SEIS (6) AÑOS</t>
  </si>
  <si>
    <t>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</si>
</sst>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55" zoomScale="90" zoomScaleNormal="90" zoomScaleSheetLayoutView="40" zoomScalePageLayoutView="40" workbookViewId="0">
      <selection activeCell="H67" sqref="H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187</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860023424</v>
      </c>
      <c r="C20" s="5"/>
      <c r="D20" s="73"/>
      <c r="E20" s="5"/>
      <c r="F20" s="5"/>
      <c r="G20" s="5"/>
      <c r="H20" s="242"/>
      <c r="I20" s="148" t="s">
        <v>1156</v>
      </c>
      <c r="J20" s="149" t="s">
        <v>188</v>
      </c>
      <c r="K20" s="150">
        <v>1501820040</v>
      </c>
      <c r="L20" s="151"/>
      <c r="M20" s="151">
        <v>44561</v>
      </c>
      <c r="N20" s="134">
        <f>+(M20-L20)/30</f>
        <v>1485.3666666666666</v>
      </c>
      <c r="O20" s="137"/>
      <c r="U20" s="133"/>
      <c r="V20" s="105">
        <f ca="1">NOW()</f>
        <v>44194.573168171293</v>
      </c>
      <c r="W20" s="105">
        <f ca="1">NOW()</f>
        <v>44194.573168171293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EL PORTAL FUNDACION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2680</v>
      </c>
      <c r="C48" s="112" t="s">
        <v>31</v>
      </c>
      <c r="D48" s="110" t="s">
        <v>2676</v>
      </c>
      <c r="E48" s="144">
        <v>43483</v>
      </c>
      <c r="F48" s="144">
        <v>43819</v>
      </c>
      <c r="G48" s="159">
        <f>IF(AND(E48&lt;&gt;"",F48&lt;&gt;""),((F48-E48)/30),"")</f>
        <v>11.2</v>
      </c>
      <c r="H48" s="118" t="s">
        <v>2677</v>
      </c>
      <c r="I48" s="113" t="s">
        <v>1156</v>
      </c>
      <c r="J48" s="113" t="s">
        <v>188</v>
      </c>
      <c r="K48" s="115">
        <v>937031580</v>
      </c>
      <c r="L48" s="114" t="s">
        <v>1148</v>
      </c>
      <c r="M48" s="116"/>
      <c r="N48" s="114" t="s">
        <v>2634</v>
      </c>
      <c r="O48" s="114" t="s">
        <v>1148</v>
      </c>
      <c r="P48" s="78"/>
    </row>
    <row r="49" spans="1:16" s="6" customFormat="1" ht="24.75" customHeight="1" x14ac:dyDescent="0.25">
      <c r="A49" s="142">
        <v>2</v>
      </c>
      <c r="B49" s="121" t="s">
        <v>2680</v>
      </c>
      <c r="C49" s="112" t="s">
        <v>31</v>
      </c>
      <c r="D49" s="110" t="s">
        <v>2678</v>
      </c>
      <c r="E49" s="144">
        <v>43085</v>
      </c>
      <c r="F49" s="144">
        <v>43312</v>
      </c>
      <c r="G49" s="159">
        <f t="shared" ref="G49:G50" si="2">IF(AND(E49&lt;&gt;"",F49&lt;&gt;""),((F49-E49)/30),"")</f>
        <v>7.5666666666666664</v>
      </c>
      <c r="H49" s="118" t="s">
        <v>2679</v>
      </c>
      <c r="I49" s="113" t="s">
        <v>1156</v>
      </c>
      <c r="J49" s="113" t="s">
        <v>188</v>
      </c>
      <c r="K49" s="122">
        <v>558513832</v>
      </c>
      <c r="L49" s="114" t="s">
        <v>1148</v>
      </c>
      <c r="M49" s="116"/>
      <c r="N49" s="114" t="s">
        <v>2634</v>
      </c>
      <c r="O49" s="114" t="s">
        <v>26</v>
      </c>
      <c r="P49" s="78"/>
    </row>
    <row r="50" spans="1:16" s="6" customFormat="1" ht="24.75" customHeight="1" x14ac:dyDescent="0.25">
      <c r="A50" s="142">
        <v>3</v>
      </c>
      <c r="B50" s="121" t="s">
        <v>2680</v>
      </c>
      <c r="C50" s="112" t="s">
        <v>31</v>
      </c>
      <c r="D50" s="110" t="s">
        <v>2678</v>
      </c>
      <c r="E50" s="144">
        <v>43313</v>
      </c>
      <c r="F50" s="144">
        <v>43404</v>
      </c>
      <c r="G50" s="159">
        <f t="shared" si="2"/>
        <v>3.0333333333333332</v>
      </c>
      <c r="H50" s="118" t="s">
        <v>2679</v>
      </c>
      <c r="I50" s="113" t="s">
        <v>1156</v>
      </c>
      <c r="J50" s="113" t="s">
        <v>188</v>
      </c>
      <c r="K50" s="115">
        <v>253603008</v>
      </c>
      <c r="L50" s="114" t="s">
        <v>1148</v>
      </c>
      <c r="M50" s="116"/>
      <c r="N50" s="114" t="s">
        <v>2634</v>
      </c>
      <c r="O50" s="114" t="s">
        <v>26</v>
      </c>
      <c r="P50" s="78"/>
    </row>
    <row r="51" spans="1:16" s="6" customFormat="1" ht="24.75" customHeight="1" outlineLevel="1" x14ac:dyDescent="0.25">
      <c r="A51" s="142">
        <v>4</v>
      </c>
      <c r="B51" s="121" t="s">
        <v>2680</v>
      </c>
      <c r="C51" s="112" t="s">
        <v>31</v>
      </c>
      <c r="D51" s="110" t="s">
        <v>2678</v>
      </c>
      <c r="E51" s="144">
        <v>43405</v>
      </c>
      <c r="F51" s="144">
        <v>43441</v>
      </c>
      <c r="G51" s="159">
        <f t="shared" ref="G51:G107" si="3">IF(AND(E51&lt;&gt;"",F51&lt;&gt;""),((F51-E51)/30),"")</f>
        <v>1.2</v>
      </c>
      <c r="H51" s="118" t="s">
        <v>2679</v>
      </c>
      <c r="I51" s="113" t="s">
        <v>1156</v>
      </c>
      <c r="J51" s="113" t="s">
        <v>188</v>
      </c>
      <c r="K51" s="115">
        <v>90751500</v>
      </c>
      <c r="L51" s="114" t="s">
        <v>1148</v>
      </c>
      <c r="M51" s="116"/>
      <c r="N51" s="114" t="s">
        <v>2634</v>
      </c>
      <c r="O51" s="114" t="s">
        <v>26</v>
      </c>
      <c r="P51" s="78"/>
    </row>
    <row r="52" spans="1:16" s="7" customFormat="1" ht="24.75" customHeight="1" outlineLevel="1" x14ac:dyDescent="0.25">
      <c r="A52" s="143">
        <v>5</v>
      </c>
      <c r="B52" s="121" t="s">
        <v>2680</v>
      </c>
      <c r="C52" s="112" t="s">
        <v>31</v>
      </c>
      <c r="D52" s="110" t="s">
        <v>2681</v>
      </c>
      <c r="E52" s="144">
        <v>42720</v>
      </c>
      <c r="F52" s="144">
        <v>43084</v>
      </c>
      <c r="G52" s="159">
        <f t="shared" si="3"/>
        <v>12.133333333333333</v>
      </c>
      <c r="H52" s="118" t="s">
        <v>2682</v>
      </c>
      <c r="I52" s="113" t="s">
        <v>1156</v>
      </c>
      <c r="J52" s="113" t="s">
        <v>188</v>
      </c>
      <c r="K52" s="115">
        <v>955048500</v>
      </c>
      <c r="L52" s="114" t="s">
        <v>1148</v>
      </c>
      <c r="M52" s="116"/>
      <c r="N52" s="114" t="s">
        <v>2634</v>
      </c>
      <c r="O52" s="114" t="s">
        <v>26</v>
      </c>
      <c r="P52" s="79"/>
    </row>
    <row r="53" spans="1:16" s="7" customFormat="1" ht="24.75" customHeight="1" outlineLevel="1" x14ac:dyDescent="0.25">
      <c r="A53" s="143">
        <v>6</v>
      </c>
      <c r="B53" s="121" t="s">
        <v>2680</v>
      </c>
      <c r="C53" s="112" t="s">
        <v>31</v>
      </c>
      <c r="D53" s="110" t="s">
        <v>2683</v>
      </c>
      <c r="E53" s="144">
        <v>42401</v>
      </c>
      <c r="F53" s="144">
        <v>42719</v>
      </c>
      <c r="G53" s="159">
        <f t="shared" si="3"/>
        <v>10.6</v>
      </c>
      <c r="H53" s="118" t="s">
        <v>2684</v>
      </c>
      <c r="I53" s="113" t="s">
        <v>1156</v>
      </c>
      <c r="J53" s="113" t="s">
        <v>188</v>
      </c>
      <c r="K53" s="115">
        <v>810869625</v>
      </c>
      <c r="L53" s="114" t="s">
        <v>1148</v>
      </c>
      <c r="M53" s="116"/>
      <c r="N53" s="114" t="s">
        <v>2634</v>
      </c>
      <c r="O53" s="114" t="s">
        <v>26</v>
      </c>
      <c r="P53" s="79"/>
    </row>
    <row r="54" spans="1:16" s="7" customFormat="1" ht="24.75" customHeight="1" outlineLevel="1" x14ac:dyDescent="0.25">
      <c r="A54" s="143">
        <v>7</v>
      </c>
      <c r="B54" s="111" t="s">
        <v>2680</v>
      </c>
      <c r="C54" s="112" t="s">
        <v>31</v>
      </c>
      <c r="D54" s="110" t="s">
        <v>2685</v>
      </c>
      <c r="E54" s="144">
        <v>42038</v>
      </c>
      <c r="F54" s="144">
        <v>42368</v>
      </c>
      <c r="G54" s="159">
        <f t="shared" si="3"/>
        <v>11</v>
      </c>
      <c r="H54" s="118" t="s">
        <v>2686</v>
      </c>
      <c r="I54" s="113" t="s">
        <v>1156</v>
      </c>
      <c r="J54" s="113" t="s">
        <v>188</v>
      </c>
      <c r="K54" s="117">
        <v>887600100</v>
      </c>
      <c r="L54" s="114" t="s">
        <v>1148</v>
      </c>
      <c r="M54" s="116"/>
      <c r="N54" s="114" t="s">
        <v>2634</v>
      </c>
      <c r="O54" s="114" t="s">
        <v>26</v>
      </c>
      <c r="P54" s="79"/>
    </row>
    <row r="55" spans="1:16" s="7" customFormat="1" ht="24.75" customHeight="1" outlineLevel="1" x14ac:dyDescent="0.25">
      <c r="A55" s="143">
        <v>8</v>
      </c>
      <c r="B55" s="111" t="s">
        <v>2680</v>
      </c>
      <c r="C55" s="112" t="s">
        <v>31</v>
      </c>
      <c r="D55" s="110" t="s">
        <v>2687</v>
      </c>
      <c r="E55" s="144">
        <v>41246</v>
      </c>
      <c r="F55" s="144">
        <v>42003</v>
      </c>
      <c r="G55" s="159">
        <f t="shared" si="3"/>
        <v>25.233333333333334</v>
      </c>
      <c r="H55" s="118" t="s">
        <v>2688</v>
      </c>
      <c r="I55" s="113" t="s">
        <v>1156</v>
      </c>
      <c r="J55" s="113" t="s">
        <v>188</v>
      </c>
      <c r="K55" s="117">
        <v>1560808200</v>
      </c>
      <c r="L55" s="114" t="s">
        <v>1148</v>
      </c>
      <c r="M55" s="116"/>
      <c r="N55" s="114" t="s">
        <v>2634</v>
      </c>
      <c r="O55" s="114" t="s">
        <v>26</v>
      </c>
      <c r="P55" s="79"/>
    </row>
    <row r="56" spans="1:16" s="7" customFormat="1" ht="24.75" customHeight="1" outlineLevel="1" x14ac:dyDescent="0.25">
      <c r="A56" s="143">
        <v>9</v>
      </c>
      <c r="B56" s="111" t="s">
        <v>2680</v>
      </c>
      <c r="C56" s="112" t="s">
        <v>31</v>
      </c>
      <c r="D56" s="110" t="s">
        <v>2689</v>
      </c>
      <c r="E56" s="144">
        <v>41087</v>
      </c>
      <c r="F56" s="144">
        <v>41273</v>
      </c>
      <c r="G56" s="159">
        <f t="shared" si="3"/>
        <v>6.2</v>
      </c>
      <c r="H56" s="118" t="s">
        <v>2690</v>
      </c>
      <c r="I56" s="113" t="s">
        <v>1156</v>
      </c>
      <c r="J56" s="113" t="s">
        <v>188</v>
      </c>
      <c r="K56" s="117">
        <v>432000000</v>
      </c>
      <c r="L56" s="114" t="s">
        <v>1148</v>
      </c>
      <c r="M56" s="116"/>
      <c r="N56" s="114" t="s">
        <v>2634</v>
      </c>
      <c r="O56" s="114" t="s">
        <v>1148</v>
      </c>
      <c r="P56" s="79"/>
    </row>
    <row r="57" spans="1:16" s="7" customFormat="1" ht="24.75" customHeight="1" outlineLevel="1" x14ac:dyDescent="0.25">
      <c r="A57" s="143">
        <v>10</v>
      </c>
      <c r="B57" s="64" t="s">
        <v>2680</v>
      </c>
      <c r="C57" s="65" t="s">
        <v>31</v>
      </c>
      <c r="D57" s="63" t="s">
        <v>2691</v>
      </c>
      <c r="E57" s="144">
        <v>40919</v>
      </c>
      <c r="F57" s="144">
        <v>41090</v>
      </c>
      <c r="G57" s="159">
        <f t="shared" si="3"/>
        <v>5.7</v>
      </c>
      <c r="H57" s="118" t="s">
        <v>2692</v>
      </c>
      <c r="I57" s="63" t="s">
        <v>1156</v>
      </c>
      <c r="J57" s="63" t="s">
        <v>188</v>
      </c>
      <c r="K57" s="66">
        <v>206193286</v>
      </c>
      <c r="L57" s="65" t="s">
        <v>1148</v>
      </c>
      <c r="M57" s="67"/>
      <c r="N57" s="65" t="s">
        <v>2634</v>
      </c>
      <c r="O57" s="65" t="s">
        <v>1148</v>
      </c>
      <c r="P57" s="79"/>
    </row>
    <row r="58" spans="1:16" s="7" customFormat="1" ht="24.75" customHeight="1" outlineLevel="1" x14ac:dyDescent="0.25">
      <c r="A58" s="143">
        <v>11</v>
      </c>
      <c r="B58" s="64" t="s">
        <v>2680</v>
      </c>
      <c r="C58" s="65" t="s">
        <v>31</v>
      </c>
      <c r="D58" s="63" t="s">
        <v>2693</v>
      </c>
      <c r="E58" s="144">
        <v>40560</v>
      </c>
      <c r="F58" s="144">
        <v>40908</v>
      </c>
      <c r="G58" s="159">
        <f t="shared" si="3"/>
        <v>11.6</v>
      </c>
      <c r="H58" s="118" t="s">
        <v>2692</v>
      </c>
      <c r="I58" s="63" t="s">
        <v>1156</v>
      </c>
      <c r="J58" s="63" t="s">
        <v>188</v>
      </c>
      <c r="K58" s="66">
        <f>362542593+3519833</f>
        <v>366062426</v>
      </c>
      <c r="L58" s="65" t="s">
        <v>1148</v>
      </c>
      <c r="M58" s="67"/>
      <c r="N58" s="65" t="s">
        <v>2634</v>
      </c>
      <c r="O58" s="65" t="s">
        <v>1148</v>
      </c>
      <c r="P58" s="79"/>
    </row>
    <row r="59" spans="1:16" s="7" customFormat="1" ht="24.75" customHeight="1" outlineLevel="1" x14ac:dyDescent="0.25">
      <c r="A59" s="143">
        <v>12</v>
      </c>
      <c r="B59" s="64" t="s">
        <v>2680</v>
      </c>
      <c r="C59" s="65" t="s">
        <v>31</v>
      </c>
      <c r="D59" s="63" t="s">
        <v>2695</v>
      </c>
      <c r="E59" s="144">
        <v>40198</v>
      </c>
      <c r="F59" s="144">
        <v>40543</v>
      </c>
      <c r="G59" s="159">
        <f t="shared" si="3"/>
        <v>11.5</v>
      </c>
      <c r="H59" s="118" t="s">
        <v>2694</v>
      </c>
      <c r="I59" s="63" t="s">
        <v>1156</v>
      </c>
      <c r="J59" s="63" t="s">
        <v>188</v>
      </c>
      <c r="K59" s="66">
        <v>350399283</v>
      </c>
      <c r="L59" s="65" t="s">
        <v>1148</v>
      </c>
      <c r="M59" s="67"/>
      <c r="N59" s="65" t="s">
        <v>2634</v>
      </c>
      <c r="O59" s="65" t="s">
        <v>1148</v>
      </c>
      <c r="P59" s="79"/>
    </row>
    <row r="60" spans="1:16" s="7" customFormat="1" ht="24.75" customHeight="1" outlineLevel="1" x14ac:dyDescent="0.25">
      <c r="A60" s="143">
        <v>13</v>
      </c>
      <c r="B60" s="64" t="s">
        <v>2680</v>
      </c>
      <c r="C60" s="65" t="s">
        <v>31</v>
      </c>
      <c r="D60" s="63" t="s">
        <v>2696</v>
      </c>
      <c r="E60" s="144">
        <v>39533</v>
      </c>
      <c r="F60" s="144">
        <v>39784</v>
      </c>
      <c r="G60" s="159">
        <f t="shared" si="3"/>
        <v>8.3666666666666671</v>
      </c>
      <c r="H60" s="118" t="s">
        <v>2697</v>
      </c>
      <c r="I60" s="63" t="s">
        <v>1156</v>
      </c>
      <c r="J60" s="63" t="s">
        <v>188</v>
      </c>
      <c r="K60" s="66">
        <f>25559760</f>
        <v>25559760</v>
      </c>
      <c r="L60" s="65" t="s">
        <v>1148</v>
      </c>
      <c r="M60" s="67"/>
      <c r="N60" s="65" t="s">
        <v>2634</v>
      </c>
      <c r="O60" s="65" t="s">
        <v>1148</v>
      </c>
      <c r="P60" s="79"/>
    </row>
    <row r="61" spans="1:16" s="7" customFormat="1" ht="24.75" customHeight="1" outlineLevel="1" x14ac:dyDescent="0.25">
      <c r="A61" s="143">
        <v>14</v>
      </c>
      <c r="B61" s="64" t="s">
        <v>2680</v>
      </c>
      <c r="C61" s="65" t="s">
        <v>31</v>
      </c>
      <c r="D61" s="63" t="s">
        <v>2698</v>
      </c>
      <c r="E61" s="144">
        <v>39142</v>
      </c>
      <c r="F61" s="144">
        <v>39365</v>
      </c>
      <c r="G61" s="159">
        <f t="shared" si="3"/>
        <v>7.4333333333333336</v>
      </c>
      <c r="H61" s="118" t="s">
        <v>2699</v>
      </c>
      <c r="I61" s="63" t="s">
        <v>1156</v>
      </c>
      <c r="J61" s="63" t="s">
        <v>188</v>
      </c>
      <c r="K61" s="66">
        <v>18516800</v>
      </c>
      <c r="L61" s="65" t="s">
        <v>1148</v>
      </c>
      <c r="M61" s="67"/>
      <c r="N61" s="65" t="s">
        <v>2634</v>
      </c>
      <c r="O61" s="65" t="s">
        <v>1148</v>
      </c>
      <c r="P61" s="79"/>
    </row>
    <row r="62" spans="1:16" s="7" customFormat="1" ht="24.75" customHeight="1" outlineLevel="1" x14ac:dyDescent="0.25">
      <c r="A62" s="143">
        <v>15</v>
      </c>
      <c r="B62" s="64" t="s">
        <v>2680</v>
      </c>
      <c r="C62" s="65" t="s">
        <v>31</v>
      </c>
      <c r="D62" s="63" t="s">
        <v>2700</v>
      </c>
      <c r="E62" s="144">
        <v>38777</v>
      </c>
      <c r="F62" s="144">
        <v>39053</v>
      </c>
      <c r="G62" s="159">
        <f t="shared" si="3"/>
        <v>9.1999999999999993</v>
      </c>
      <c r="H62" s="118" t="s">
        <v>2701</v>
      </c>
      <c r="I62" s="63" t="s">
        <v>1156</v>
      </c>
      <c r="J62" s="63" t="s">
        <v>188</v>
      </c>
      <c r="K62" s="66">
        <v>22830080</v>
      </c>
      <c r="L62" s="65" t="s">
        <v>1148</v>
      </c>
      <c r="M62" s="67"/>
      <c r="N62" s="65" t="s">
        <v>2634</v>
      </c>
      <c r="O62" s="65" t="s">
        <v>1148</v>
      </c>
      <c r="P62" s="79"/>
    </row>
    <row r="63" spans="1:16" s="7" customFormat="1" ht="24.75" customHeight="1" outlineLevel="1" x14ac:dyDescent="0.25">
      <c r="A63" s="143">
        <v>16</v>
      </c>
      <c r="B63" s="64" t="s">
        <v>2680</v>
      </c>
      <c r="C63" s="65" t="s">
        <v>31</v>
      </c>
      <c r="D63" s="63" t="s">
        <v>2702</v>
      </c>
      <c r="E63" s="144">
        <v>38418</v>
      </c>
      <c r="F63" s="144">
        <v>38600</v>
      </c>
      <c r="G63" s="159">
        <f t="shared" si="3"/>
        <v>6.0666666666666664</v>
      </c>
      <c r="H63" s="118" t="s">
        <v>2701</v>
      </c>
      <c r="I63" s="63" t="s">
        <v>1156</v>
      </c>
      <c r="J63" s="63" t="s">
        <v>188</v>
      </c>
      <c r="K63" s="66">
        <v>14361600</v>
      </c>
      <c r="L63" s="65" t="s">
        <v>1148</v>
      </c>
      <c r="M63" s="67"/>
      <c r="N63" s="65" t="s">
        <v>2634</v>
      </c>
      <c r="O63" s="65" t="s">
        <v>1148</v>
      </c>
      <c r="P63" s="79"/>
    </row>
    <row r="64" spans="1:16" s="7" customFormat="1" ht="24.75" customHeight="1" outlineLevel="1" x14ac:dyDescent="0.25">
      <c r="A64" s="143">
        <v>17</v>
      </c>
      <c r="B64" s="64" t="s">
        <v>2680</v>
      </c>
      <c r="C64" s="65" t="s">
        <v>31</v>
      </c>
      <c r="D64" s="63" t="s">
        <v>2715</v>
      </c>
      <c r="E64" s="144">
        <v>38019</v>
      </c>
      <c r="F64" s="144">
        <v>38352</v>
      </c>
      <c r="G64" s="159">
        <f t="shared" si="3"/>
        <v>11.1</v>
      </c>
      <c r="H64" s="118" t="s">
        <v>2714</v>
      </c>
      <c r="I64" s="63" t="s">
        <v>1156</v>
      </c>
      <c r="J64" s="63" t="s">
        <v>188</v>
      </c>
      <c r="K64" s="66">
        <v>128652150</v>
      </c>
      <c r="L64" s="65" t="s">
        <v>1148</v>
      </c>
      <c r="M64" s="67"/>
      <c r="N64" s="65" t="s">
        <v>2634</v>
      </c>
      <c r="O64" s="65" t="s">
        <v>1148</v>
      </c>
      <c r="P64" s="79"/>
    </row>
    <row r="65" spans="1:16" s="7" customFormat="1" ht="24.75" customHeight="1" outlineLevel="1" x14ac:dyDescent="0.25">
      <c r="A65" s="143">
        <v>18</v>
      </c>
      <c r="B65" s="64" t="s">
        <v>2680</v>
      </c>
      <c r="C65" s="65" t="s">
        <v>31</v>
      </c>
      <c r="D65" s="63" t="s">
        <v>2713</v>
      </c>
      <c r="E65" s="144">
        <v>37662</v>
      </c>
      <c r="F65" s="144">
        <v>37721</v>
      </c>
      <c r="G65" s="159">
        <f t="shared" si="3"/>
        <v>1.9666666666666666</v>
      </c>
      <c r="H65" s="118" t="s">
        <v>2716</v>
      </c>
      <c r="I65" s="63" t="s">
        <v>1156</v>
      </c>
      <c r="J65" s="63" t="s">
        <v>188</v>
      </c>
      <c r="K65" s="66">
        <v>22710000</v>
      </c>
      <c r="L65" s="65" t="s">
        <v>1148</v>
      </c>
      <c r="M65" s="67"/>
      <c r="N65" s="65" t="s">
        <v>2634</v>
      </c>
      <c r="O65" s="65" t="s">
        <v>1148</v>
      </c>
      <c r="P65" s="79"/>
    </row>
    <row r="66" spans="1:16" s="7" customFormat="1" ht="24.75" customHeight="1" outlineLevel="1" x14ac:dyDescent="0.25">
      <c r="A66" s="143">
        <v>19</v>
      </c>
      <c r="B66" s="64" t="s">
        <v>2680</v>
      </c>
      <c r="C66" s="65" t="s">
        <v>31</v>
      </c>
      <c r="D66" s="63" t="s">
        <v>2717</v>
      </c>
      <c r="E66" s="144">
        <v>37690</v>
      </c>
      <c r="F66" s="144">
        <v>37986</v>
      </c>
      <c r="G66" s="159">
        <f t="shared" si="3"/>
        <v>9.8666666666666671</v>
      </c>
      <c r="H66" s="118" t="s">
        <v>2716</v>
      </c>
      <c r="I66" s="63" t="s">
        <v>1156</v>
      </c>
      <c r="J66" s="63" t="s">
        <v>188</v>
      </c>
      <c r="K66" s="66">
        <v>102195000</v>
      </c>
      <c r="L66" s="65" t="s">
        <v>1148</v>
      </c>
      <c r="M66" s="67"/>
      <c r="N66" s="65" t="s">
        <v>2634</v>
      </c>
      <c r="O66" s="65" t="s">
        <v>1148</v>
      </c>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2703</v>
      </c>
      <c r="E114" s="144">
        <v>43879</v>
      </c>
      <c r="F114" s="144">
        <v>44196</v>
      </c>
      <c r="G114" s="159">
        <f>IF(AND(E114&lt;&gt;"",F114&lt;&gt;""),((F114-E114)/30),"")</f>
        <v>10.566666666666666</v>
      </c>
      <c r="H114" s="118" t="s">
        <v>2704</v>
      </c>
      <c r="I114" s="120" t="s">
        <v>1156</v>
      </c>
      <c r="J114" s="120" t="s">
        <v>188</v>
      </c>
      <c r="K114" s="68">
        <v>1082770170</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37545501</v>
      </c>
      <c r="F185" s="92"/>
      <c r="G185" s="93"/>
      <c r="H185" s="88"/>
      <c r="I185" s="90" t="s">
        <v>2627</v>
      </c>
      <c r="J185" s="165">
        <f>+SUM(M179:M183)</f>
        <v>0.02</v>
      </c>
      <c r="K185" s="235" t="s">
        <v>2628</v>
      </c>
      <c r="L185" s="235"/>
      <c r="M185" s="94">
        <f>+J185*(SUM(K20:K35))</f>
        <v>30036400.800000001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25170</v>
      </c>
      <c r="D193" s="5"/>
      <c r="E193" s="125">
        <v>4515</v>
      </c>
      <c r="F193" s="5"/>
      <c r="G193" s="5"/>
      <c r="H193" s="146" t="s">
        <v>2705</v>
      </c>
      <c r="J193" s="5"/>
      <c r="K193" s="126">
        <v>37662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 PORTAL</cp:lastModifiedBy>
  <cp:lastPrinted>2020-12-28T15:10:30Z</cp:lastPrinted>
  <dcterms:created xsi:type="dcterms:W3CDTF">2020-10-14T21:57:42Z</dcterms:created>
  <dcterms:modified xsi:type="dcterms:W3CDTF">2020-12-29T18:50:22Z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