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NIDYCONS\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0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<sst xmlns="http://schemas.openxmlformats.org/spreadsheetml/2006/main" count="3430" uniqueCount="2759">
  <si>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</si>
  <si>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</si>
  <si>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</si>
  <si>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</si>
  <si>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</si>
  <si>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</si>
  <si>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</si>
  <si>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</si>
  <si>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</si>
  <si>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</si>
  <si>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</si>
  <si>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</si>
  <si>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</si>
  <si>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</si>
  <si>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</si>
  <si>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</si>
  <si>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</si>
  <si>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</si>
  <si>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</si>
  <si>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</si>
  <si>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</si>
  <si>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</si>
  <si>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</si>
  <si>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</si>
  <si>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</si>
  <si>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</si>
  <si>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</si>
  <si>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</si>
  <si>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</si>
  <si>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</si>
  <si>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</si>
  <si>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</si>
  <si>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</si>
  <si>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</si>
  <si>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</si>
  <si>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</si>
  <si>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</si>
  <si>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</si>
  <si>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</si>
  <si>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</si>
  <si>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</si>
  <si>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</si>
  <si>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</si>
  <si>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</si>
  <si>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</si>
  <si>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</si>
  <si>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</si>
  <si>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</si>
  <si>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</si>
  <si>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</si>
  <si>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</si>
  <si>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</si>
  <si>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</si>
  <si>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</si>
  <si>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</si>
  <si>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</si>
  <si>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</si>
  <si>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</si>
  <si>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</si>
  <si>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</si>
  <si>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</si>
  <si>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</si>
  <si>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</si>
  <si>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</si>
  <si>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</si>
  <si>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</si>
  <si>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</si>
  <si>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</si>
  <si>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</si>
  <si>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</si>
  <si>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</si>
  <si>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</si>
  <si>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</si>
  <si>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</si>
  <si>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</si>
  <si>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</si>
  <si>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</si>
  <si>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</si>
  <si>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</si>
  <si>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</si>
  <si>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</si>
  <si>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</si>
  <si>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</si>
  <si>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</si>
  <si>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</si>
  <si>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</si>
  <si>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</si>
  <si>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</si>
  <si>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</si>
  <si>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</si>
  <si>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</si>
  <si>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</si>
  <si>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</si>
  <si>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</si>
  <si>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</si>
  <si>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</si>
  <si>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</si>
  <si>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</si>
  <si>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</si>
  <si>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</si>
  <si>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</si>
  <si>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</si>
  <si>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</si>
  <si>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</si>
  <si>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</si>
  <si>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</si>
  <si>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</si>
  <si>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</si>
  <si>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</si>
  <si>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</si>
  <si>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</si>
  <si>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</si>
  <si>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</si>
  <si>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</si>
  <si>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</si>
  <si>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</si>
  <si>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</si>
  <si>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</si>
  <si>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</si>
  <si>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</si>
  <si>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</si>
  <si>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</si>
  <si>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</si>
  <si>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</si>
  <si>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</si>
  <si>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</si>
  <si>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</si>
  <si>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</si>
  <si>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</si>
  <si>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</si>
  <si>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</si>
  <si>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</si>
  <si>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</si>
  <si>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</si>
  <si>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</si>
  <si>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</si>
  <si>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</si>
  <si>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</si>
  <si>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</si>
  <si>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</si>
  <si>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</si>
  <si>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</si>
  <si>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</si>
  <si>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</si>
  <si>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</si>
  <si>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</si>
  <si>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</si>
  <si>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</si>
  <si>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</si>
  <si>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</si>
  <si>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</si>
  <si>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</si>
  <si>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</si>
  <si>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</si>
  <si>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</si>
  <si>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</si>
  <si>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</si>
  <si>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</si>
  <si>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</si>
  <si>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</si>
  <si>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</si>
  <si>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</si>
  <si>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</si>
  <si>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</si>
  <si>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</si>
  <si>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</si>
  <si>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</si>
  <si>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</si>
  <si>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</si>
  <si>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</si>
  <si>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</si>
  <si>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</si>
  <si>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</si>
  <si>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</si>
  <si>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</si>
  <si>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</si>
  <si>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</si>
  <si>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</si>
  <si>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</si>
  <si>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</si>
  <si>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</si>
  <si>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</si>
  <si>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</si>
  <si>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</si>
  <si>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</si>
  <si>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</si>
  <si>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</si>
  <si>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</si>
  <si>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</si>
  <si>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</si>
  <si>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</si>
  <si>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</si>
  <si>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</si>
  <si>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</si>
  <si>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</si>
  <si>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</si>
  <si>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</si>
  <si>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</si>
  <si>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</si>
  <si>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</si>
  <si>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</si>
  <si>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</si>
  <si>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</si>
  <si>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</si>
  <si>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</si>
  <si>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</si>
  <si>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</si>
  <si>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</si>
  <si>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</si>
  <si>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</si>
  <si>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</si>
  <si>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</si>
  <si>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</si>
  <si>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</si>
  <si>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</si>
  <si>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</si>
  <si>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</si>
  <si>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</si>
  <si>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</si>
  <si>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</si>
  <si>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</si>
  <si>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</si>
  <si>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</si>
  <si>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</si>
  <si>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</si>
  <si>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</si>
  <si>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</si>
  <si>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</si>
  <si>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</si>
  <si>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</si>
  <si>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</si>
  <si>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</si>
  <si>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</si>
  <si>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</si>
  <si>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</si>
  <si>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</si>
  <si>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</si>
  <si>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</si>
  <si>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</si>
  <si>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</si>
  <si>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</si>
  <si>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</si>
  <si>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</si>
  <si>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</si>
  <si>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</si>
  <si>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</si>
  <si>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</si>
  <si>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</si>
  <si>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</si>
  <si>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</si>
  <si>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</si>
  <si>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</si>
  <si>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</si>
  <si>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</si>
  <si>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</si>
  <si>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</si>
  <si>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</si>
  <si>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</si>
  <si>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</si>
  <si>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</si>
  <si>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</si>
  <si>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</si>
  <si>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</si>
  <si>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</si>
  <si>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</si>
  <si>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</si>
  <si>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</si>
  <si>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</si>
  <si>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</si>
  <si>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</si>
  <si>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</si>
  <si>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</si>
  <si>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</si>
  <si>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</si>
  <si>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</si>
  <si>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</si>
  <si>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</si>
  <si>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</si>
  <si>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</si>
  <si>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</si>
  <si>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</si>
  <si>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</si>
  <si>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</si>
  <si>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</si>
  <si>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</si>
  <si>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</si>
  <si>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</si>
  <si>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</si>
  <si>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</si>
  <si>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</si>
  <si>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</si>
  <si>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</si>
  <si>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</si>
  <si>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</si>
  <si>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</si>
  <si>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</si>
  <si>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</si>
  <si>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</si>
  <si>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</si>
  <si>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</si>
  <si>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</si>
  <si>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</si>
  <si>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</si>
  <si>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</si>
  <si>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</si>
  <si>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</si>
  <si>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</si>
  <si>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</si>
  <si>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</si>
  <si>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</si>
  <si>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</si>
  <si>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</si>
  <si>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</si>
  <si>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</si>
  <si>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</si>
  <si>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</si>
  <si>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</si>
  <si>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</si>
  <si>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</si>
  <si>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</si>
  <si>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</si>
  <si>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</si>
  <si>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</si>
  <si>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</si>
  <si>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</si>
  <si>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</si>
  <si>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</si>
  <si>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</si>
  <si>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</si>
  <si>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</si>
  <si>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</si>
  <si>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</si>
  <si>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</si>
  <si>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</si>
  <si>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</si>
  <si>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</si>
  <si>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</si>
  <si>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</si>
  <si>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</si>
  <si>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</si>
  <si>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</si>
  <si>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</si>
  <si>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</si>
  <si>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</si>
  <si>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</si>
  <si>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</si>
  <si>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</si>
  <si>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</si>
  <si>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</si>
  <si>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</si>
  <si>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</si>
  <si>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</si>
  <si>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</si>
  <si>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</si>
  <si>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</si>
  <si>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</si>
  <si>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</si>
  <si>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</si>
  <si>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</si>
  <si>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</si>
  <si>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</si>
  <si>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</si>
  <si>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</si>
  <si>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</si>
  <si>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</si>
  <si>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</si>
  <si>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</si>
  <si>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</si>
  <si>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</si>
  <si>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</si>
  <si>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</si>
  <si>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</si>
  <si>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</si>
  <si>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</si>
  <si>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</si>
  <si>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</si>
  <si>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</si>
  <si>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</si>
  <si>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</si>
  <si>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</si>
  <si>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</si>
  <si>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</si>
  <si>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</si>
  <si>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</si>
  <si>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</si>
  <si>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</si>
  <si>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</si>
  <si>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</si>
  <si>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</si>
  <si>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</si>
  <si>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</si>
  <si>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</si>
  <si>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</si>
  <si>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</si>
  <si>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</si>
  <si>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</si>
  <si>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</si>
  <si>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</si>
  <si>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</si>
  <si>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</si>
  <si>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</si>
  <si>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</si>
  <si>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</si>
  <si>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</si>
  <si>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</si>
  <si>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</si>
  <si>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</si>
  <si>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</si>
  <si>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</si>
  <si>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</si>
  <si>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</si>
  <si>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</si>
  <si>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</si>
  <si>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</si>
  <si>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</si>
  <si>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</si>
  <si>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</si>
  <si>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</si>
  <si>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</si>
  <si>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</si>
  <si>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</si>
  <si>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</si>
  <si>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</si>
  <si>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</si>
  <si>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</si>
  <si>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</si>
  <si>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</si>
  <si>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</si>
  <si>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</si>
  <si>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</si>
  <si>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</si>
  <si>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</si>
  <si>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</si>
  <si>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</si>
  <si>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</si>
  <si>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</si>
  <si>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</si>
  <si>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</si>
  <si>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</si>
  <si>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</si>
  <si>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</si>
  <si>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</si>
  <si>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</si>
  <si>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</si>
  <si>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</si>
  <si>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</si>
  <si>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</si>
  <si>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</si>
  <si>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</si>
  <si>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</si>
  <si>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</si>
  <si>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</si>
  <si>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</si>
  <si>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</si>
  <si>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</si>
  <si>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</si>
  <si>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</si>
  <si>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</si>
  <si>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</si>
  <si>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</si>
  <si>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</si>
  <si>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</si>
  <si>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</si>
  <si>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</si>
  <si>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</si>
  <si>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</si>
  <si>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</si>
  <si>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</si>
  <si>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</si>
  <si>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</si>
  <si>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</si>
  <si>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</si>
  <si>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</si>
  <si>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</si>
  <si>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</si>
  <si>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</si>
  <si>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</si>
  <si>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</si>
  <si>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</si>
  <si>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</si>
  <si>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</si>
  <si>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</si>
  <si>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</si>
  <si>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</si>
  <si>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</si>
  <si>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</si>
  <si>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</si>
  <si>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</si>
  <si>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</si>
  <si>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</si>
  <si>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</si>
  <si>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</si>
  <si>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</si>
  <si>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</si>
  <si>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</si>
  <si>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</si>
  <si>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</si>
  <si>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</si>
  <si>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</si>
  <si>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</si>
  <si>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</si>
  <si>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</si>
  <si>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</si>
  <si>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</si>
  <si>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</si>
  <si>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</si>
  <si>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</si>
  <si>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</si>
  <si>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</si>
  <si>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</si>
  <si>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</si>
  <si>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</si>
  <si>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</si>
  <si>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</si>
  <si>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</si>
  <si>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</si>
  <si>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</si>
  <si>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</si>
  <si>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</si>
  <si>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</si>
  <si>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</si>
  <si>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</si>
  <si>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</si>
  <si>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</si>
  <si>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</si>
  <si>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</si>
  <si>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</si>
  <si>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</si>
  <si>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</si>
  <si>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</si>
  <si>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</si>
  <si>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</si>
  <si>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</si>
  <si>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</si>
  <si>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</si>
  <si>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</si>
  <si>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</si>
  <si>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</si>
  <si>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</si>
  <si>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</si>
  <si>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</si>
  <si>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</si>
  <si>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</si>
  <si>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</si>
  <si>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</si>
  <si>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</si>
  <si>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</si>
  <si>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</si>
  <si>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</si>
  <si>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</si>
  <si>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</si>
  <si>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</si>
  <si>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</si>
  <si>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</si>
  <si>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</si>
  <si>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</si>
  <si>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</si>
  <si>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</si>
  <si>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</si>
  <si>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</si>
  <si>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</si>
  <si>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</si>
  <si>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</si>
  <si>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</si>
  <si>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</si>
  <si>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</si>
  <si>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</si>
  <si>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</si>
  <si>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</si>
  <si>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</si>
  <si>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</si>
  <si>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</si>
  <si>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</si>
  <si>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</si>
  <si>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</si>
  <si>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</si>
  <si>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</si>
  <si>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</si>
  <si>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</si>
  <si>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</si>
  <si>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</si>
  <si>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</si>
  <si>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</si>
  <si>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</si>
  <si>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</si>
  <si>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</si>
  <si>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</si>
  <si>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</si>
  <si>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</si>
  <si>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</si>
  <si>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</si>
  <si>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</si>
  <si>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</si>
  <si>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</si>
  <si>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</si>
  <si>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</si>
  <si>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</si>
  <si>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</si>
  <si>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</si>
  <si>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</si>
  <si>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</si>
  <si>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</si>
  <si>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</si>
  <si>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</si>
  <si>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</si>
  <si>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</si>
  <si>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</si>
  <si>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</si>
  <si>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</si>
  <si>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</si>
  <si>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</si>
  <si>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</si>
  <si>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</si>
  <si>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</si>
  <si>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</si>
  <si>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</si>
  <si>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</si>
  <si>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</si>
  <si>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</si>
  <si>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</si>
  <si>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</si>
  <si>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</si>
  <si>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</si>
  <si>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</si>
  <si>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</si>
  <si>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</si>
  <si>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</si>
  <si>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</si>
  <si>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</si>
  <si>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</si>
  <si>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</si>
  <si>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</si>
  <si>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</si>
  <si>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</si>
  <si>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</si>
  <si>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</si>
  <si>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</si>
  <si>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</si>
  <si>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</si>
  <si>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</si>
  <si>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</si>
  <si>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</si>
  <si>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</si>
  <si>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</si>
  <si>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</si>
  <si>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</si>
  <si>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</si>
  <si>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</si>
  <si>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</si>
  <si>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</si>
  <si>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</si>
  <si>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</si>
  <si>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</si>
  <si>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</si>
  <si>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</si>
  <si>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</si>
  <si>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</si>
  <si>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</si>
  <si>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</si>
  <si>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</si>
  <si>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</si>
  <si>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</si>
  <si>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</si>
  <si>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</si>
  <si>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</si>
  <si>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</si>
  <si>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</si>
  <si>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</si>
  <si>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</si>
  <si>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</si>
  <si>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</si>
  <si>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</si>
  <si>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</si>
  <si>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</si>
  <si>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</si>
  <si>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</si>
  <si>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</si>
  <si>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</si>
  <si>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</si>
  <si>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</si>
  <si>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</si>
  <si>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</si>
  <si>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</si>
  <si>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</si>
  <si>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</si>
  <si>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</si>
  <si>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</si>
  <si>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</si>
  <si>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</si>
  <si>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</si>
  <si>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</si>
  <si>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</si>
  <si>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</si>
  <si>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</si>
  <si>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</si>
  <si>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</si>
  <si>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</si>
  <si>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</si>
  <si>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</si>
  <si>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</si>
  <si>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</si>
  <si>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</si>
  <si>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</si>
  <si>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</si>
  <si>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</si>
  <si>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</si>
  <si>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</si>
  <si>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</si>
  <si>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</si>
  <si>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</si>
  <si>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</si>
  <si>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</si>
  <si>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</si>
  <si>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</si>
  <si>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</si>
  <si>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</si>
  <si>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</si>
  <si>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</si>
  <si>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</si>
  <si>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</si>
  <si>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</si>
  <si>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</si>
  <si>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</si>
  <si>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</si>
  <si>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</si>
  <si>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</si>
  <si>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</si>
  <si>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</si>
  <si>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</si>
  <si>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</si>
  <si>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</si>
  <si>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</si>
  <si>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</si>
  <si>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</si>
  <si>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</si>
  <si>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</si>
  <si>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</si>
  <si>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</si>
  <si>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</si>
  <si>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</si>
  <si>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</si>
  <si>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</si>
  <si>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</si>
  <si>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</si>
  <si>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</si>
  <si>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</si>
  <si>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</si>
  <si>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</si>
  <si>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</si>
  <si>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</si>
  <si>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</si>
  <si>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</si>
  <si>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</si>
  <si>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</si>
  <si>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</si>
  <si>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</si>
  <si>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</si>
  <si>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</si>
  <si>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</si>
  <si>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</si>
  <si>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</si>
  <si>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</si>
  <si>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</si>
  <si>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</si>
  <si>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</si>
  <si>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</si>
  <si>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</si>
  <si>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</si>
  <si>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</si>
  <si>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</si>
  <si>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</si>
  <si>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</si>
  <si>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</si>
  <si>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</si>
  <si>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</si>
  <si>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</si>
  <si>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</si>
  <si>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</si>
  <si>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</si>
  <si>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</si>
  <si>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</si>
  <si>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</si>
  <si>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</si>
  <si>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</si>
  <si>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</si>
  <si>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</si>
  <si>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</si>
  <si>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</si>
  <si>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</si>
  <si>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</si>
  <si>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</si>
  <si>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</si>
  <si>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</si>
  <si>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</si>
  <si>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</si>
  <si>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</si>
  <si>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</si>
  <si>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</si>
  <si>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</si>
  <si>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</si>
  <si>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</si>
  <si>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</si>
  <si>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</si>
  <si>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</si>
  <si>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</si>
  <si>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</si>
  <si>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</si>
  <si>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</si>
  <si>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</si>
  <si>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</si>
  <si>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</si>
  <si>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</si>
  <si>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</si>
  <si>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</si>
  <si>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</si>
  <si>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</si>
  <si>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</si>
  <si>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</si>
  <si>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</si>
  <si>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</si>
  <si>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</si>
  <si>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</si>
  <si>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</si>
  <si>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</si>
  <si>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</si>
  <si>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</si>
  <si>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</si>
  <si>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</si>
  <si>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</si>
  <si>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</si>
  <si>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</si>
  <si>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</si>
  <si>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</si>
  <si>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</si>
  <si>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</si>
  <si>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</si>
  <si>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</si>
  <si>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</si>
  <si>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</si>
  <si>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</si>
  <si>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</si>
  <si>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</si>
  <si>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</si>
  <si>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</si>
  <si>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</si>
  <si>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</si>
  <si>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</si>
  <si>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</si>
  <si>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</si>
  <si>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</si>
  <si>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</si>
  <si>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</si>
  <si>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</si>
  <si>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</si>
  <si>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</si>
  <si>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</si>
  <si>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</si>
  <si>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</si>
  <si>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</si>
  <si>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</si>
  <si>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</si>
  <si>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</si>
  <si>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</si>
  <si>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</si>
  <si>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</si>
  <si>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</si>
  <si>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</si>
  <si>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</si>
  <si>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</si>
  <si>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</si>
  <si>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</si>
  <si>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</si>
  <si>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</si>
  <si>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</si>
  <si>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</si>
  <si>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</si>
  <si>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</si>
  <si>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</si>
  <si>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</si>
  <si>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</si>
  <si>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</si>
  <si>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</si>
  <si>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</si>
  <si>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</si>
  <si>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</si>
  <si>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</si>
  <si>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</si>
  <si>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</si>
  <si>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</si>
  <si>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</si>
  <si>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</si>
  <si>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</si>
  <si>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</si>
  <si>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</si>
  <si>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</si>
  <si>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</si>
  <si>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</si>
  <si>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</si>
  <si>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</si>
  <si>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</si>
  <si>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</si>
  <si>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</si>
  <si>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</si>
  <si>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</si>
  <si>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</si>
  <si>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</si>
  <si>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</si>
  <si>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</si>
  <si>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</si>
  <si>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</si>
  <si>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</si>
  <si>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</si>
  <si>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</si>
  <si>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</si>
  <si>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</si>
  <si>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</si>
  <si>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</si>
  <si>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</si>
  <si>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</si>
  <si>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</si>
  <si>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</si>
  <si>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</si>
  <si>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</si>
  <si>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</si>
  <si>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</si>
  <si>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</si>
  <si>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</si>
  <si>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</si>
  <si>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</si>
  <si>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</si>
  <si>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</si>
  <si>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</si>
  <si>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</si>
  <si>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</si>
  <si>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</si>
  <si>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</si>
  <si>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</si>
  <si>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</si>
  <si>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</si>
  <si>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</si>
  <si>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</si>
  <si>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</si>
  <si>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</si>
  <si>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</si>
  <si>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</si>
  <si>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</si>
  <si>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</si>
  <si>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</si>
  <si>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</si>
  <si>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</si>
  <si>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</si>
  <si>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</si>
  <si>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</si>
  <si>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</si>
  <si>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</si>
  <si>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</si>
  <si>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</si>
  <si>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</si>
  <si>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</si>
  <si>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</si>
  <si>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</si>
  <si>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</si>
  <si>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</si>
  <si>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</si>
  <si>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</si>
  <si>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</si>
  <si>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</si>
  <si>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</si>
  <si>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</si>
  <si>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</si>
  <si>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</si>
  <si>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</si>
  <si>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</si>
  <si>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</si>
  <si>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</si>
  <si>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</si>
  <si>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</si>
  <si>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</si>
  <si>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</si>
  <si>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</si>
  <si>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</si>
  <si>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</si>
  <si>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</si>
  <si>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</si>
  <si>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</si>
  <si>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</si>
  <si>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</si>
  <si>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</si>
  <si>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</si>
  <si>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</si>
  <si>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</si>
  <si>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</si>
  <si>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</si>
  <si>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</si>
  <si>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</si>
  <si>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</si>
  <si>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</si>
  <si>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</si>
  <si>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</si>
  <si>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</si>
  <si>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</si>
  <si>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</si>
  <si>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</si>
  <si>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</si>
  <si>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</si>
  <si>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</si>
  <si>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</si>
  <si>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</si>
  <si>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</si>
  <si>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</si>
  <si>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</si>
  <si>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</si>
  <si>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</si>
  <si>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</si>
  <si>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</si>
  <si>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</si>
  <si>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</si>
  <si>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</si>
  <si>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</si>
  <si>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</si>
  <si>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</si>
  <si>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</si>
  <si>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</si>
  <si>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</si>
  <si>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</si>
  <si>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</si>
  <si>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</si>
  <si>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</si>
  <si>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</si>
  <si>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</si>
  <si>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</si>
  <si>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</si>
  <si>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</si>
  <si>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</si>
  <si>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</si>
  <si>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</si>
  <si>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</si>
  <si>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</si>
  <si>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</si>
  <si>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</si>
  <si>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</si>
  <si>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</si>
  <si>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</si>
  <si>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</si>
  <si>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</si>
  <si>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</si>
  <si>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</si>
  <si>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</si>
  <si>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</si>
  <si>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</si>
  <si>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</si>
  <si>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</si>
  <si>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</si>
  <si>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</si>
  <si>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</si>
  <si>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</si>
  <si>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</si>
  <si>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</si>
  <si>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</si>
  <si>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</si>
  <si>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</si>
  <si>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</si>
  <si>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</si>
  <si>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</si>
  <si>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</si>
  <si>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</si>
  <si>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</si>
  <si>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</si>
  <si>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</si>
  <si>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</si>
  <si>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</si>
  <si>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</si>
  <si>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</si>
  <si>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</si>
  <si>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</si>
  <si>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</si>
  <si>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</si>
  <si>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</si>
  <si>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</si>
  <si>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</si>
  <si>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</si>
  <si>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</si>
  <si>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</si>
  <si>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</si>
  <si>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</si>
  <si>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</si>
  <si>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</si>
  <si>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</si>
  <si>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</si>
  <si>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</si>
  <si>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</si>
  <si>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</si>
  <si>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</si>
  <si>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</si>
  <si>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</si>
  <si>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</si>
  <si>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</si>
  <si>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</si>
  <si>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</si>
  <si>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</si>
  <si>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</si>
  <si>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</si>
  <si>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</si>
  <si>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</si>
  <si>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</si>
  <si>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</si>
  <si>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</si>
  <si>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</si>
  <si>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</si>
  <si>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</si>
  <si>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</si>
  <si>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</si>
  <si>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</si>
  <si>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</si>
  <si>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</si>
  <si>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</si>
  <si>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</si>
  <si>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</si>
  <si>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</si>
  <si>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</si>
  <si>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</si>
  <si>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</si>
  <si>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</si>
  <si>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</si>
  <si>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</si>
  <si>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</si>
  <si>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</si>
  <si>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</si>
  <si>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</si>
  <si>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</si>
  <si>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</si>
  <si>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</si>
  <si>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</si>
  <si>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</si>
  <si>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</si>
  <si>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</si>
  <si>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</si>
  <si>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</si>
  <si>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</si>
  <si>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</si>
  <si>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</si>
  <si>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</si>
  <si>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</si>
  <si>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</si>
  <si>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</si>
  <si>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</si>
  <si>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</si>
  <si>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</si>
  <si>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</si>
  <si>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</si>
  <si>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</si>
  <si>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</si>
  <si>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</si>
  <si>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</si>
  <si>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</si>
  <si>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</si>
  <si>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</si>
  <si>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</si>
  <si>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</si>
  <si>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</si>
  <si>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</si>
  <si>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</si>
  <si>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</si>
  <si>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</si>
  <si>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</si>
  <si>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</si>
  <si>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</si>
  <si>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</si>
  <si>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</si>
  <si>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</si>
  <si>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</si>
  <si>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</si>
  <si>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</si>
  <si>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</si>
  <si>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</si>
  <si>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</si>
  <si>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</si>
  <si>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</si>
  <si>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</si>
  <si>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</si>
  <si>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</si>
  <si>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</si>
  <si>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</si>
  <si>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</si>
  <si>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</si>
  <si>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</si>
  <si>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</si>
  <si>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</si>
  <si>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</si>
  <si>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</si>
  <si>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</si>
  <si>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</si>
  <si>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</si>
  <si>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</si>
  <si>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</si>
  <si>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</si>
  <si>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</si>
  <si>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</si>
  <si>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</si>
  <si>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</si>
  <si>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</si>
  <si>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</si>
  <si>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</si>
  <si>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</si>
  <si>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</si>
  <si>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</si>
  <si>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</si>
  <si>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</si>
  <si>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</si>
  <si>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</si>
  <si>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</si>
  <si>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</si>
  <si>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</si>
  <si>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</si>
  <si>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</si>
  <si>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</si>
  <si>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</si>
  <si>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</si>
  <si>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</si>
  <si>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</si>
  <si>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</si>
  <si>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</si>
  <si>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</si>
  <si>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</si>
  <si>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</si>
  <si>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</si>
  <si>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</si>
  <si>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</si>
  <si>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</si>
  <si>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</si>
  <si>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</si>
  <si>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</si>
  <si>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</si>
  <si>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</si>
  <si>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</si>
  <si>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</si>
  <si>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</si>
  <si>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</si>
  <si>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</si>
  <si>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</si>
  <si>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</si>
  <si>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</si>
  <si>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</si>
  <si>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</si>
  <si>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</si>
  <si>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</si>
  <si>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</si>
  <si>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</si>
  <si>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</si>
  <si>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</si>
  <si>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</si>
  <si>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</si>
  <si>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</si>
  <si>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</si>
  <si>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</si>
  <si>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</si>
  <si>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</si>
  <si>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</si>
  <si>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</si>
  <si>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</si>
  <si>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</si>
  <si>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</si>
  <si>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</si>
  <si>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</si>
  <si>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</si>
  <si>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</si>
  <si>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</si>
  <si>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</si>
  <si>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</si>
  <si>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</si>
  <si>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</si>
  <si>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</si>
  <si>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</si>
  <si>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</si>
  <si>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</si>
  <si>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</si>
  <si>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</si>
  <si>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</si>
  <si>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</si>
  <si>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</si>
  <si>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</si>
  <si>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</si>
  <si>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</si>
  <si>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</si>
  <si>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</si>
  <si>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</si>
  <si>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</si>
  <si>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</si>
  <si>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</si>
  <si>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</si>
  <si>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</si>
  <si>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</si>
  <si>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</si>
  <si>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</si>
  <si>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</si>
  <si>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</si>
  <si>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</si>
  <si>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</si>
  <si>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</si>
  <si>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</si>
  <si>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</si>
  <si>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</si>
  <si>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</si>
  <si>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</si>
  <si>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</si>
  <si>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</si>
  <si>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</si>
  <si>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</si>
  <si>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</si>
  <si>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</si>
  <si>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</si>
  <si>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</si>
  <si>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</si>
  <si>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</si>
  <si>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</si>
  <si>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</si>
  <si>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</si>
  <si>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</si>
  <si>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</si>
  <si>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</si>
  <si>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</si>
  <si>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</si>
  <si>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</si>
  <si>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</si>
  <si>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</si>
  <si>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</si>
  <si>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</si>
  <si>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</si>
  <si>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</si>
  <si>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</si>
  <si>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</si>
  <si>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</si>
  <si>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</si>
  <si>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</si>
  <si>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</si>
  <si>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</si>
  <si>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</si>
  <si>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</si>
  <si>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</si>
  <si>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</si>
  <si>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</si>
  <si>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</si>
  <si>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</si>
  <si>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</si>
  <si>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</si>
  <si>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</si>
  <si>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</si>
  <si>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</si>
  <si>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</si>
  <si>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</si>
  <si>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</si>
  <si>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</si>
  <si>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</si>
  <si>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</si>
  <si>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</si>
  <si>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</si>
  <si>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</si>
  <si>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</si>
  <si>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</si>
  <si>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</si>
  <si>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</si>
  <si>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</si>
  <si>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</si>
  <si>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</si>
  <si>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</si>
  <si>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</si>
  <si>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</si>
  <si>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</si>
  <si>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</si>
  <si>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</si>
  <si>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</si>
  <si>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</si>
  <si>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</si>
  <si>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</si>
  <si>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</si>
  <si>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</si>
  <si>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</si>
  <si>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</si>
  <si>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</si>
  <si>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</si>
  <si>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</si>
  <si>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</si>
  <si>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</si>
  <si>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</si>
  <si>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</si>
  <si>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</si>
  <si>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</si>
  <si>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</si>
  <si>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</si>
  <si>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</si>
  <si>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</si>
  <si>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</si>
  <si>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</si>
  <si>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</si>
  <si>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</si>
  <si>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</si>
  <si>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</si>
  <si>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</si>
  <si>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</si>
  <si>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</si>
  <si>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</si>
  <si>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</si>
  <si>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</si>
  <si>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</si>
  <si>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</si>
  <si>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</si>
  <si>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</si>
  <si>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</si>
  <si>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</si>
  <si>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</si>
  <si>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</si>
  <si>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</si>
  <si>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</si>
  <si>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</si>
  <si>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</si>
  <si>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</si>
  <si>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</si>
  <si>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</si>
  <si>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</si>
  <si>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</si>
  <si>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</si>
  <si>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</si>
  <si>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</si>
  <si>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</si>
  <si>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</si>
  <si>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</si>
  <si>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</si>
  <si>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</si>
  <si>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</si>
  <si>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</si>
  <si>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</si>
  <si>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</si>
  <si>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</si>
  <si>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</si>
  <si>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</si>
  <si>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</si>
  <si>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</si>
  <si>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</si>
  <si>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</si>
  <si>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</si>
  <si>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</si>
  <si>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</si>
  <si>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</si>
  <si>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</si>
  <si>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</si>
  <si>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</si>
  <si>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</si>
  <si>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</si>
  <si>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</si>
  <si>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</si>
  <si>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</si>
  <si>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</si>
  <si>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</si>
  <si>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</si>
  <si>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</si>
  <si>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</si>
  <si>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</si>
  <si>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</si>
  <si>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</si>
  <si>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</si>
  <si>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</si>
  <si>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</si>
  <si>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</si>
  <si>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</si>
  <si>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</si>
  <si>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</si>
  <si>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</si>
  <si>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</si>
  <si>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</si>
  <si>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</si>
  <si>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</si>
  <si>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</si>
  <si>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</si>
  <si>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</si>
  <si>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</si>
  <si>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</si>
  <si>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</si>
  <si>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</si>
  <si>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</si>
  <si>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</si>
  <si>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</si>
  <si>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</si>
  <si>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</si>
  <si>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</si>
  <si>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</si>
  <si>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</si>
  <si>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</si>
  <si>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</si>
  <si>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</si>
  <si>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</si>
  <si>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</si>
  <si>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</si>
  <si>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</si>
  <si>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</si>
  <si>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</si>
  <si>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</si>
  <si>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</si>
  <si>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</si>
  <si>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</si>
  <si>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</si>
  <si>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</si>
  <si>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</si>
  <si>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</si>
  <si>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</si>
  <si>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</si>
  <si>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</si>
  <si>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</si>
  <si>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</si>
  <si>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</si>
  <si>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</si>
  <si>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</si>
  <si>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</si>
  <si>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</si>
  <si>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</si>
  <si>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</si>
  <si>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</si>
  <si>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</si>
  <si>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</si>
  <si>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</si>
  <si>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</si>
  <si>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</si>
  <si>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</si>
  <si>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</si>
  <si>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</si>
  <si>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</si>
  <si>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</si>
  <si>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</si>
  <si>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</si>
  <si>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</si>
  <si>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</si>
  <si>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</si>
  <si>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</si>
  <si>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</si>
  <si>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</si>
  <si>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</si>
  <si>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</si>
  <si>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</si>
  <si>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</si>
  <si>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</si>
  <si>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</si>
  <si>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</si>
  <si>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</si>
  <si>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</si>
  <si>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</si>
  <si>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</si>
  <si>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</si>
  <si>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</si>
  <si>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</si>
  <si>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</si>
  <si>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</si>
  <si>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</si>
  <si>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</si>
  <si>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</si>
  <si>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</si>
  <si>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</si>
  <si>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</si>
  <si>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</si>
  <si>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</si>
  <si>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</si>
  <si>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</si>
  <si>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</si>
  <si>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</si>
  <si>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</si>
  <si>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</si>
  <si>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</si>
  <si>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</si>
  <si>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</si>
  <si>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</si>
  <si>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</si>
  <si>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</si>
  <si>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</si>
  <si>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</si>
  <si>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</si>
  <si>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</si>
  <si>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</si>
  <si>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</si>
  <si>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</si>
  <si>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</si>
  <si>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</si>
  <si>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</si>
  <si>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</si>
  <si>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</si>
  <si>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</si>
  <si>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</si>
  <si>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</si>
  <si>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</si>
  <si>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</si>
  <si>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</si>
  <si>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</si>
  <si>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</si>
  <si>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</si>
  <si>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</si>
  <si>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</si>
  <si>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</si>
  <si>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</si>
  <si>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</si>
  <si>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</si>
  <si>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</si>
  <si>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</si>
  <si>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</si>
  <si>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</si>
  <si>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</si>
  <si>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</si>
  <si>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</si>
  <si>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</si>
  <si>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</si>
  <si>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</si>
  <si>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</si>
  <si>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</si>
  <si>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</si>
  <si>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</si>
  <si>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</si>
  <si>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</si>
  <si>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</si>
  <si>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</si>
  <si>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</si>
  <si>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</si>
  <si>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</si>
  <si>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</si>
  <si>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</si>
  <si>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</si>
  <si>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</si>
  <si>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</si>
  <si>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</si>
  <si>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</si>
  <si>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</si>
  <si>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</si>
  <si>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</si>
  <si>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</si>
  <si>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</si>
  <si>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</si>
  <si>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</si>
  <si>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</si>
  <si>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</si>
  <si>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</si>
  <si>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</si>
  <si>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</si>
  <si>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</si>
  <si>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</si>
  <si>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</si>
  <si>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</si>
  <si>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</si>
  <si>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</si>
  <si>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</si>
  <si>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</si>
  <si>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</si>
  <si>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</si>
  <si>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</si>
  <si>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</si>
  <si>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</si>
  <si>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</si>
  <si>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</si>
  <si>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</si>
  <si>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</si>
  <si>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</si>
  <si>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</si>
  <si>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</si>
  <si>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</si>
  <si>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</si>
  <si>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</si>
  <si>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</si>
  <si>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</si>
  <si>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</si>
  <si>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</si>
  <si>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</si>
  <si>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</si>
  <si>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</si>
  <si>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</si>
  <si>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</si>
  <si>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</si>
  <si>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</si>
  <si>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</si>
  <si>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</si>
  <si>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</si>
  <si>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</si>
  <si>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</si>
  <si>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</si>
  <si>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</si>
  <si>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</si>
  <si>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</si>
  <si>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</si>
  <si>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</si>
  <si>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</si>
  <si>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</si>
  <si>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</si>
  <si>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</si>
  <si>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</si>
  <si>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</si>
  <si>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</si>
  <si>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</si>
  <si>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</si>
  <si>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</si>
  <si>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</si>
  <si>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</si>
  <si>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</si>
  <si>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</si>
  <si>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</si>
  <si>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</si>
  <si>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</si>
  <si>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</si>
  <si>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</si>
  <si>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</si>
  <si>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</si>
  <si>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</si>
  <si>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</si>
  <si>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</si>
  <si>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</si>
  <si>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</si>
  <si>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</si>
  <si>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</si>
  <si>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</si>
  <si>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</si>
  <si>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</si>
  <si>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</si>
  <si>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</si>
  <si>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</si>
  <si>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</si>
  <si>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</si>
  <si>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</si>
  <si>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</si>
  <si>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</si>
  <si>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</si>
  <si>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</si>
  <si>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</si>
  <si>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</si>
  <si>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</si>
  <si>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</si>
  <si>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</si>
  <si>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</si>
  <si>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</si>
  <si>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</si>
  <si>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</si>
  <si>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</si>
  <si>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</si>
  <si>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</si>
  <si>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</si>
  <si>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</si>
  <si>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</si>
  <si>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</si>
  <si>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</si>
  <si>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</si>
  <si>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</si>
  <si>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</si>
  <si>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</si>
  <si>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</si>
  <si>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</si>
  <si>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</si>
  <si>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</si>
  <si>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</si>
  <si>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</si>
  <si>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</si>
  <si>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</si>
  <si>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</si>
  <si>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</si>
  <si>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</si>
  <si>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</si>
  <si>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</si>
  <si>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</si>
  <si>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</si>
  <si>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</si>
  <si>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</si>
  <si>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</si>
  <si>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</si>
  <si>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</si>
  <si>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</si>
  <si>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</si>
  <si>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</si>
  <si>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</si>
  <si>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</si>
  <si>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</si>
  <si>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</si>
  <si>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</si>
  <si>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</si>
  <si>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</si>
  <si>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</si>
  <si>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</si>
  <si>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</si>
  <si>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</si>
  <si>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</si>
  <si>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</si>
  <si>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</si>
  <si>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</si>
  <si>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</si>
  <si>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</si>
  <si>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</si>
  <si>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</si>
  <si>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</si>
  <si>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</si>
  <si>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</si>
  <si>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</si>
  <si>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</si>
  <si>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</si>
  <si>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</si>
  <si>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</si>
  <si>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</si>
  <si>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</si>
  <si>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</si>
  <si>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</si>
  <si>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</si>
  <si>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</si>
  <si>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</si>
  <si>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</si>
  <si>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</si>
  <si>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</si>
  <si>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</si>
  <si>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</si>
  <si>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</si>
  <si>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</si>
  <si>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</si>
  <si>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</si>
  <si>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</si>
  <si>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</si>
  <si>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</si>
  <si>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</si>
  <si>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</si>
  <si>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</si>
  <si>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</si>
  <si>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</si>
  <si>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</si>
  <si>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</si>
  <si>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</si>
  <si>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</si>
  <si>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</si>
  <si>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</si>
  <si>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</si>
  <si>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</si>
  <si>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</si>
  <si>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</si>
  <si>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</si>
  <si>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</si>
  <si>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</si>
  <si>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</si>
  <si>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</si>
  <si>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</si>
  <si>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</si>
  <si>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</si>
  <si>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</si>
  <si>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</si>
  <si>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</si>
  <si>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</si>
  <si>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</si>
  <si>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</si>
  <si>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</si>
  <si>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</si>
  <si>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</si>
  <si>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</si>
  <si>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</si>
  <si>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</si>
  <si>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</si>
  <si>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</si>
  <si>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</si>
  <si>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</si>
  <si>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</si>
  <si>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</si>
  <si>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</si>
  <si>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</si>
  <si>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</si>
  <si>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</si>
  <si>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</si>
  <si>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</si>
  <si>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</si>
  <si>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</si>
  <si>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</si>
  <si>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</si>
  <si>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</si>
  <si>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</si>
  <si>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</si>
  <si>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</si>
  <si>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</si>
  <si>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</si>
  <si>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</si>
  <si>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</si>
  <si>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</si>
  <si>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</si>
  <si>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</si>
  <si>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</si>
  <si>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</si>
  <si>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</si>
  <si>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</si>
  <si>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</si>
  <si>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</si>
  <si>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</si>
  <si>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</si>
  <si>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</si>
  <si>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</si>
  <si>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</si>
  <si>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</si>
  <si>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</si>
  <si>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</si>
  <si>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</si>
  <si>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</si>
  <si>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</si>
  <si>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</si>
  <si>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</si>
  <si>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</si>
  <si>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</si>
  <si>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</si>
  <si>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</si>
  <si>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</si>
  <si>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</si>
  <si>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</si>
  <si>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</si>
  <si>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</si>
  <si>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</si>
  <si>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</si>
  <si>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</si>
  <si>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</si>
  <si>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</si>
  <si>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</si>
  <si>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</si>
  <si>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</si>
  <si>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</si>
  <si>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</si>
  <si>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</si>
  <si>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</si>
  <si>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</si>
  <si>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</si>
  <si>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</si>
  <si>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</si>
  <si>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</si>
  <si>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</si>
  <si>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</si>
  <si>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</si>
  <si>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</si>
  <si>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</si>
  <si>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</si>
  <si>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</si>
  <si>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</si>
  <si>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</si>
  <si>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</si>
  <si>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</si>
  <si>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</si>
  <si>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</si>
  <si>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</si>
  <si>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</si>
  <si>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</si>
  <si>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</si>
  <si>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</si>
  <si>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</si>
  <si>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</si>
  <si>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</si>
  <si>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</si>
  <si>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</si>
  <si>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</si>
  <si>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</si>
  <si>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</si>
  <si>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</si>
  <si>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</si>
  <si>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</si>
  <si>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</si>
  <si>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</si>
  <si>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</si>
  <si>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</si>
  <si>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</si>
  <si>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</si>
  <si>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</si>
  <si>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</si>
  <si>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</si>
  <si>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</si>
  <si>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</si>
  <si>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</si>
  <si>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</si>
  <si>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</si>
  <si>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</si>
  <si>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</si>
  <si>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</si>
  <si>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</si>
  <si>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</si>
  <si>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</si>
  <si>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</si>
  <si>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</si>
  <si>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</si>
  <si>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</si>
  <si>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</si>
  <si>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</si>
  <si>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</si>
  <si>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</si>
  <si>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</si>
  <si>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</si>
  <si>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</si>
  <si>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</si>
  <si>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</si>
  <si>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</si>
  <si>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</si>
  <si>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</si>
  <si>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</si>
  <si>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</si>
  <si>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</si>
  <si>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</si>
  <si>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</si>
  <si>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</si>
  <si>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</si>
  <si>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</si>
  <si>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</si>
  <si>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</si>
  <si>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</si>
  <si>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</si>
  <si>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</si>
  <si>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</si>
  <si>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</si>
  <si>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</si>
  <si>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</si>
  <si>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</si>
  <si>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</si>
  <si>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</si>
  <si>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</si>
  <si>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</si>
  <si>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</si>
  <si>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</si>
  <si>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</si>
  <si>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</si>
  <si>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</si>
  <si>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</si>
  <si>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</si>
  <si>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</si>
  <si>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</si>
  <si>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</si>
  <si>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</si>
  <si>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</si>
  <si>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</si>
  <si>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</si>
  <si>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</si>
  <si>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</si>
  <si>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</si>
  <si>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</si>
  <si>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</si>
  <si>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</si>
  <si>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</si>
  <si>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</si>
  <si>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</si>
  <si>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</si>
  <si>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</si>
  <si>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</si>
  <si>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</si>
  <si>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</si>
  <si>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</si>
  <si>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</si>
  <si>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</si>
  <si>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</si>
  <si>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</si>
  <si>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</si>
  <si>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</si>
  <si>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</si>
  <si>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</si>
  <si>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</si>
  <si>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</si>
  <si>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</si>
  <si>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</si>
  <si>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</si>
  <si>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</si>
  <si>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</si>
  <si>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</si>
  <si>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</si>
  <si>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</si>
  <si>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</si>
  <si>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</si>
  <si>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</si>
  <si>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</si>
  <si>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</si>
  <si>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</si>
  <si>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</si>
  <si>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</si>
  <si>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</si>
  <si>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</si>
  <si>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</si>
  <si>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</si>
  <si>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</si>
  <si>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</si>
  <si>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</si>
  <si>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</si>
  <si>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</si>
  <si>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</si>
  <si>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</si>
  <si>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</si>
  <si>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</si>
  <si>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</si>
  <si>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</si>
  <si>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</si>
  <si>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</si>
  <si>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</si>
  <si>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</si>
  <si>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</si>
  <si>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</si>
  <si>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</si>
  <si>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</si>
  <si>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</si>
  <si>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</si>
  <si>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</si>
  <si>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</si>
  <si>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</si>
  <si>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</si>
  <si>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</si>
  <si>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</si>
  <si>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</si>
  <si>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</si>
  <si>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</si>
  <si>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</si>
  <si>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</si>
  <si>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</si>
  <si>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</si>
  <si>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</si>
  <si>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</si>
  <si>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</si>
  <si>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</si>
  <si>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</si>
  <si>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</si>
  <si>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</si>
  <si>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</si>
  <si>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</si>
  <si>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</si>
  <si>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</si>
  <si>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</si>
  <si>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</si>
  <si>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</si>
  <si>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</si>
  <si>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</si>
  <si>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</si>
  <si>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</si>
  <si>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</si>
  <si>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</si>
  <si>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</si>
  <si>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</si>
  <si>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</si>
  <si>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</si>
  <si>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</si>
  <si>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</si>
  <si>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</si>
  <si>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</si>
  <si>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</si>
  <si>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</si>
  <si>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</si>
  <si>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</si>
  <si>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</si>
  <si>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</si>
  <si>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</si>
  <si>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</si>
  <si>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</si>
  <si>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</si>
  <si>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</si>
  <si>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</si>
  <si>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</si>
  <si>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</si>
  <si>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</si>
  <si>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</si>
  <si>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</si>
  <si>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</si>
  <si>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</si>
  <si>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</si>
  <si>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</si>
  <si>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</si>
  <si>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</si>
  <si>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</si>
  <si>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</si>
  <si>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</si>
  <si>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</si>
  <si>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</si>
  <si>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</si>
  <si>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</si>
  <si>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</si>
  <si>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</si>
  <si>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</si>
  <si>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</si>
  <si>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</si>
  <si>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</si>
  <si>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</si>
  <si>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</si>
  <si>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</si>
  <si>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</si>
  <si>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</si>
  <si>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</si>
  <si>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</si>
  <si>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</si>
  <si>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</si>
  <si>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</si>
  <si>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</si>
  <si>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</si>
  <si>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</si>
  <si>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</si>
  <si>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</si>
  <si>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</si>
  <si>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</si>
  <si>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</si>
  <si>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</si>
  <si>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</si>
  <si>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</si>
  <si>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</si>
  <si>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</si>
  <si>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</si>
  <si>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</si>
  <si>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</si>
  <si>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</si>
  <si>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</si>
  <si>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</si>
  <si>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</si>
  <si>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</si>
  <si>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</si>
  <si>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</si>
  <si>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</si>
  <si>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</si>
  <si>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</si>
  <si>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</si>
  <si>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</si>
  <si>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</si>
  <si>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</si>
  <si>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</si>
  <si>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</si>
  <si>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</si>
  <si>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</si>
  <si>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</si>
  <si>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</si>
  <si>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</si>
  <si>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</si>
  <si>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</si>
  <si>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</si>
  <si>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</si>
  <si>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</si>
  <si>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</si>
  <si>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</si>
  <si>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</si>
  <si>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</si>
  <si>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</si>
  <si>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</si>
  <si>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</si>
  <si>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</si>
  <si>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</si>
  <si>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</si>
  <si>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</si>
  <si>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</si>
  <si>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</si>
  <si>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</si>
  <si>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</si>
  <si>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</si>
  <si>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</si>
  <si>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</si>
  <si>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</si>
  <si>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</si>
  <si>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</si>
  <si>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</si>
  <si>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</si>
  <si>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</si>
  <si>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</si>
  <si>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</si>
  <si>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</si>
  <si>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</si>
  <si>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</si>
  <si>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</si>
  <si>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</si>
  <si>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</si>
  <si>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</si>
  <si>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</si>
  <si>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</si>
  <si>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</si>
  <si>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</si>
  <si>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</si>
  <si>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</si>
  <si>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</si>
  <si>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</si>
  <si>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</si>
  <si>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</si>
  <si>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</si>
  <si>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</si>
  <si>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</si>
  <si>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</si>
  <si>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</si>
  <si>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</si>
  <si>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</si>
  <si>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</si>
  <si>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</si>
  <si>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</si>
  <si>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</si>
  <si>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</si>
  <si>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</si>
  <si>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</si>
  <si>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</si>
  <si>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</si>
  <si>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</si>
  <si>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</si>
  <si>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</si>
  <si>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</si>
  <si>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</si>
  <si>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</si>
  <si>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</si>
  <si>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</si>
  <si>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</si>
  <si>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</si>
  <si>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</si>
  <si>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</si>
  <si>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</si>
  <si>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</si>
  <si>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</si>
  <si>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</si>
  <si>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</si>
  <si>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</si>
  <si>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</si>
  <si>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</si>
  <si>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</si>
  <si>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</si>
  <si>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</si>
  <si>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</si>
  <si>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</si>
  <si>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</si>
  <si>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</si>
  <si>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</si>
  <si>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</si>
  <si>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</si>
  <si>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</si>
  <si>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</si>
  <si>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</si>
  <si>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</si>
  <si>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</si>
  <si>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</si>
  <si>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</si>
  <si>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</si>
  <si>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</si>
  <si>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</si>
  <si>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</si>
  <si>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</si>
  <si>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</si>
  <si>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</si>
  <si>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</si>
  <si>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</si>
  <si>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</si>
  <si>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</si>
  <si>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</si>
  <si>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</si>
  <si>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</si>
  <si>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</si>
  <si>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</si>
  <si>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</si>
  <si>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</si>
  <si>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</si>
  <si>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</si>
  <si>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</si>
  <si>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</si>
  <si>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</si>
  <si>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</si>
  <si>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</si>
  <si>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</si>
  <si>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</si>
  <si>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</si>
  <si>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</si>
  <si>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</si>
  <si>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</si>
  <si>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</si>
  <si>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</si>
  <si>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</si>
  <si>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</si>
  <si>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</si>
  <si>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</si>
  <si>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</si>
  <si>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</si>
  <si>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</si>
  <si>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</si>
  <si>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</si>
  <si>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</si>
  <si>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</si>
  <si>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</si>
  <si>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</si>
  <si>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</si>
  <si>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</si>
  <si>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</si>
  <si>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</si>
  <si>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</si>
  <si>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</si>
  <si>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</si>
  <si>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</si>
  <si>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</si>
  <si>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</si>
  <si>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</si>
  <si>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</si>
  <si>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</si>
  <si>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</si>
  <si>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</si>
  <si>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</si>
  <si>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</si>
  <si>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</si>
  <si>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</si>
  <si>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</si>
  <si>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</si>
  <si>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</si>
  <si>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</si>
  <si>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</si>
  <si>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</si>
  <si>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</si>
  <si>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</si>
  <si>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</si>
  <si>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</si>
  <si>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</si>
  <si>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</si>
  <si>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</si>
  <si>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</si>
  <si>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</si>
  <si>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</si>
  <si>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</si>
  <si>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</si>
  <si>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</si>
  <si>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</si>
  <si>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</si>
  <si>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</si>
  <si>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</si>
  <si>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</si>
  <si>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</si>
  <si>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</si>
  <si>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</si>
  <si>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</si>
  <si>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</si>
  <si>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</si>
  <si>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</si>
  <si>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</si>
  <si>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</si>
  <si>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</si>
  <si>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</si>
  <si>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</si>
  <si>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</si>
  <si>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</si>
  <si>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</si>
  <si>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</si>
  <si>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</si>
  <si>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</si>
  <si>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</si>
  <si>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</si>
  <si>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</si>
  <si>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</si>
  <si>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</si>
  <si>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</si>
  <si>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</si>
  <si>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</si>
  <si>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</si>
  <si>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</si>
  <si>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</si>
  <si>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</si>
  <si>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</si>
  <si>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</si>
  <si>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</si>
  <si>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</si>
  <si>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</si>
  <si>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</si>
  <si>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</si>
  <si>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</si>
  <si>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</si>
  <si>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</si>
  <si>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</si>
  <si>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</si>
  <si>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</si>
  <si>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</si>
  <si>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</si>
  <si>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</si>
  <si>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</si>
  <si>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</si>
  <si>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</si>
  <si>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</si>
  <si>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</si>
  <si>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</si>
  <si>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</si>
  <si>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</si>
  <si>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</si>
  <si>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</si>
  <si>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</si>
  <si>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</si>
  <si>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</si>
  <si>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</si>
  <si>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</si>
  <si>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</si>
  <si>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</si>
  <si>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</si>
  <si>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</si>
  <si>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</si>
  <si>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</si>
  <si>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</si>
  <si>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</si>
  <si>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</si>
  <si>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</si>
  <si>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</si>
  <si>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</si>
  <si>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</si>
  <si>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</si>
  <si>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</si>
  <si>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</si>
  <si>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</si>
  <si>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</si>
  <si>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</si>
  <si>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</si>
  <si>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</si>
  <si>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</si>
  <si>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</si>
  <si>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</si>
  <si>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</si>
  <si>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</si>
  <si>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</si>
  <si>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</si>
  <si>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</si>
  <si>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</si>
  <si>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</si>
  <si>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</si>
  <si>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</si>
  <si>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</si>
  <si>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</si>
  <si>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</si>
  <si>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</si>
  <si>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</si>
  <si>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</si>
  <si>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</si>
  <si>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</si>
  <si>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</si>
  <si>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</si>
  <si>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</si>
  <si>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</si>
  <si>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</si>
  <si>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</si>
  <si>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</si>
  <si>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</si>
  <si>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</si>
  <si>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</si>
  <si>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</si>
  <si>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</si>
  <si>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</si>
  <si>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</si>
  <si>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</si>
  <si>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</si>
  <si>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</si>
  <si>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</si>
  <si>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</si>
  <si>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</si>
  <si>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</si>
  <si>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</si>
  <si>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</si>
  <si>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</si>
  <si>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</si>
  <si>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</si>
  <si>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</si>
  <si>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</si>
  <si>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</si>
  <si>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</si>
  <si>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</si>
  <si>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</si>
  <si>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</si>
  <si>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</si>
  <si>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</si>
  <si>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</si>
  <si>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</si>
  <si>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</si>
  <si>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</si>
  <si>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</si>
  <si>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</si>
  <si>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</si>
  <si>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</si>
  <si>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</si>
  <si>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</si>
  <si>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</si>
  <si>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</si>
  <si>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</si>
  <si>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</si>
  <si>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</si>
  <si>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</si>
  <si>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</si>
  <si>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</si>
  <si>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</si>
  <si>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</si>
  <si>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</si>
  <si>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</si>
  <si>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</si>
  <si>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</si>
  <si>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</si>
  <si>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</si>
  <si>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</si>
  <si>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</si>
  <si>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</si>
  <si>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</si>
  <si>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</si>
  <si>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</si>
  <si>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</si>
  <si>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</si>
  <si>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</si>
  <si>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</si>
  <si>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</si>
  <si>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</si>
  <si>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</si>
  <si>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</si>
  <si>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</si>
  <si>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</si>
  <si>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</si>
  <si>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</si>
  <si>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</si>
  <si>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</si>
  <si>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</si>
  <si>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</si>
  <si>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</si>
  <si>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</si>
  <si>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</si>
  <si>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</si>
  <si>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</si>
  <si>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</si>
  <si>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</si>
  <si>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</si>
  <si>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</si>
  <si>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</si>
  <si>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</si>
  <si>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</si>
  <si>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</si>
  <si>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</si>
  <si>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</si>
  <si>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</si>
  <si>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</si>
  <si>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</si>
  <si>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</si>
  <si>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</si>
  <si>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</si>
  <si>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</si>
  <si>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</si>
  <si>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</si>
  <si>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</si>
  <si>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</si>
  <si>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</si>
  <si>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</si>
  <si>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</si>
  <si>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</si>
  <si>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</si>
  <si>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</si>
  <si>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</si>
  <si>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</si>
  <si>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</si>
  <si>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</si>
  <si>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</si>
  <si>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</si>
  <si>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</si>
  <si>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</si>
  <si>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</si>
  <si>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</si>
  <si>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</si>
  <si>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</si>
  <si>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</si>
  <si>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</si>
  <si>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</si>
  <si>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</si>
  <si>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</si>
  <si>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</si>
  <si>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</si>
  <si>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</si>
  <si>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</si>
  <si>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</si>
  <si>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</si>
  <si>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</si>
  <si>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</si>
  <si>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</si>
  <si>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</si>
  <si>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</si>
  <si>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</si>
  <si>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</si>
  <si>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</si>
  <si>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</si>
  <si>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</si>
  <si>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</si>
  <si>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</si>
  <si>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</si>
  <si>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</si>
  <si>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</si>
  <si>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</si>
  <si>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</si>
  <si>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</si>
  <si>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</si>
  <si>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</si>
  <si>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</si>
  <si>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</si>
  <si>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</si>
  <si>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</si>
  <si>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</si>
  <si>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</si>
  <si>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</si>
  <si>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</si>
  <si>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</si>
  <si>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</si>
  <si>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</si>
  <si>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</si>
  <si>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</si>
  <si>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</si>
  <si>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</si>
  <si>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2021-11-11005562020</t>
  </si>
  <si>
    <t>HERMANAS DEL NIÑO JESÚS POBRE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</si>
  <si>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</si>
  <si>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1237</t>
  </si>
  <si>
    <t>1958</t>
  </si>
  <si>
    <t>25-82-1598</t>
  </si>
  <si>
    <t>25-83-118</t>
  </si>
  <si>
    <t>11-88-0123</t>
  </si>
  <si>
    <t>22-93-443</t>
  </si>
  <si>
    <t>22-94-584</t>
  </si>
  <si>
    <t>22-95-0080</t>
  </si>
  <si>
    <t>11-1895-813</t>
  </si>
  <si>
    <t>11-18-96-508</t>
  </si>
  <si>
    <t>11-96-840</t>
  </si>
  <si>
    <t>29-18-97-748</t>
  </si>
  <si>
    <t>29-18-97-165</t>
  </si>
  <si>
    <t>29-18-98-288</t>
  </si>
  <si>
    <t>29-18-99-503</t>
  </si>
  <si>
    <t>29-18-2000-522</t>
  </si>
  <si>
    <t>29-18-2001-197</t>
  </si>
  <si>
    <t>29-18-2002-541</t>
  </si>
  <si>
    <t>29-18-2003-233</t>
  </si>
  <si>
    <t>29-18-2004-105</t>
  </si>
  <si>
    <t>EL PRESENTE CONTRATO TIENE COMO POR OBJETO APOYAR A LA ENTIDAD CONTRATISTA PARA QUE BRINDE A TRAVÉS DE LA MODALIDAD LACTANTES Y PREESCOLAR HERMANAS DEL NIÑO JESUS POBRE, ATENCIÓN INTEGRAL A NIÑOS Y NIÑAS MENORES DE CINCO (5) AÑOS MEDIANTE ACTIVIDADES NUTRICIONALES, PSICOPEDAGÓGICAS, DE CUIDADO FÍSICO Y LAS DE FORMACIÓN  CON LOS PADRES DE FAMILIA, CONFORME A LAS DIRECTRICES EMANADAS CON EL ICBF PARA EL FUNCIONAMIENTO DE ESTA MODALIDAD DE ATENCIÓN, LOS CUALES HACEN PARTE INTEGRAL DEL PRESENTE CONTRATO, PARA LO CUAL EL INSTITUTO APORTARA AL CONTRATISTA LOS RECURSOS DE QUE TRATA LA CLÁUSULA CUARTA.</t>
  </si>
  <si>
    <t>29/18/05/0101</t>
  </si>
  <si>
    <t>0491/06</t>
  </si>
  <si>
    <t>APOYAR EL DESARROLLO INTEGRAL DE LOS NIÑOS, NIÑAS HASTA LOS SEIS (6) AÑOS DE EDAD A TRAVÉS DE LA MODALIDAD LACTANTES Y PREESCOLAR DANDO PRIORIDAD A LOS PERTENECIENTES A LOS NIVELES I Y II DEL SISBEN PRIORITARIAMENTE EN SITUACIÓN DE DESPLAZAMIENTO, MEDIANTE LA FINANCIACIÓN DE ACTIVIDADES NUTRICIONALES, PSICOPEDAGÓGICAS Y DE FORMACIÓN CON PADRES DE FAMILIA.</t>
  </si>
  <si>
    <t>0099/07</t>
  </si>
  <si>
    <t xml:space="preserve">APOYAR EN LA MODALIDAD LACTANTES Y PREESCOLAR EL DESARROLLO INTEGRAL A NIÑOS Y NIÑAS MENORES DE SEIS AÑOS (ENTRE SEIS  6 MESES A CINCO AÑOS A ONCE 11 MESES), PRIORITARIAMENTE LOS NIÑOS DE FAMILIAS CON ALTA VULNERABILIDAD SOCIOECONÓMICA, MEDIANTE LA FINANCIACIÓN DE ACTIVIDADES NUTRICIONALES, PSICOLÉDAGÓGICAS Y DE FORMACIÓN CON PADRES DE FAMILIA, QUE PROPICIEN EL EJERCICIO DE SUS DERECHOS, CON LA PARTICIPACIÓN ACTIVA, ORGANIZADA Y CORRESPONSABLE DE LAS FAMILIAS, LA COMUNIDAD, LOS ENTES TERRITORIALES, ORGANIZACIONES COMUNITARIAS, EMPRESAS PRIVADAS, CAJAS DE COMPENSACIÓN Y EL ESTADO COLOMBIANO. </t>
  </si>
  <si>
    <t>501/08</t>
  </si>
  <si>
    <t>BRINDAR ATENCIÓN INTEGRAL A NIÑOS Y NIÑAS ENTRE SEIS (6) MESES Y HASTA CINCO AÑOS (5) ONCE MESES (11) DE EDAD, CON VULNERABILIDAD ECONÓMICA Y SOCIAL, PRIORITARIAMENTE A QUIENES POR RAZONES DE TRABAJO DE SUS PADRES O ADULTOS RESPONSABLES DE SU CUIDADO PERMANECN SOLOS TEMPORALMENTE Y A LOS HIJOS DE FAMILIAS EN STUACIÓN DE DESPLAZAMIENTO .</t>
  </si>
  <si>
    <t>0736/09</t>
  </si>
  <si>
    <t xml:space="preserve">BRINDAR ATENCIÓN INTEGRAL A NIÑOS Y NIÑAS ENTRE LOS (6) MESES Y HASTA MENORES DE LOS CINCO AÑOS (5)DE EDAD , CON VULNERABILIDAD ECONÓMICA Y SOCIAL, PRIORITARIAMENTE A QUIENES POR RAZONES DE TRABAJO DE SUS PADRES O ADULTOS RESPONSABLES DE SU CUIDADO PERMANECEN SOLOS TEMPORALEMENTE Y A LOS HIJOS DE FAMILAIS EN SITUACIÓN DE DESPLAZAMIENTO. </t>
  </si>
  <si>
    <t>323/10</t>
  </si>
  <si>
    <t>BRINDAR A TRAVÉS DE LA MODALIDAD LACTANTES Y PREESCOLAR LOS PINOS, ATENCIÓN INTEGRAL A NIÑOS Y NIÑAS ENTRE LOS 6 MESES Y MENORES DE 5 AÑOS DE EDAD, DANDO PRIORIDAD A LOS NIÑOS Y NIÑAS PERTENECIENTES A LOS NIVELES I  Y II DEL SISBEN.</t>
  </si>
  <si>
    <t>121/11</t>
  </si>
  <si>
    <t>BRINDAR A TRAVÉS DE LA MODALIDAD LACTANTES Y PREESCOLAR LOS PINOS, ATENCIÓN INTEGRAL A NIÑOS Y NIÑAS ENTRE LOS 6 MESES Y MENORES DE 5 AÑOS DE EDAD, PROCEDENTES DE FAMILIAS CON VULNERABILIDAD ECONÓMICA Y SOCIAL.</t>
  </si>
  <si>
    <t>BRINDAR A TRAVÉS DE LA MODALIDAD LACTANTES Y PREESCOLAR, ATENCIÓN INTEGRAL A NIÑOS Y NIÑAS MENORES DE SEIS(6) AÑOS DANDO PRIORIDAD A LOS NIÑOS Y NIÑAS PERTENECIENTES A LOS NIVELES I Y II DEL SISBEN.</t>
  </si>
  <si>
    <t>338/2012</t>
  </si>
  <si>
    <t>BRINDAR A TRAVÉS DE LA MODALIDAD LACTANTES Y PREESCOLAR EN EL HOGAR UNFANTIL LOS PINOS, ATENCIÓN INTEGRAL A NIÑOS Y NIÑAS ENTRE SEIS (6) MESES Y MENORES DE CINCO (5) AÑOS DE EDAD, PROCEDENTES DE FAMILIAS CON VULNERABILIDAD ECONÓMICA Y SOCIAL.</t>
  </si>
  <si>
    <t>1338/12</t>
  </si>
  <si>
    <t>1917/12</t>
  </si>
  <si>
    <t>710/15</t>
  </si>
  <si>
    <t xml:space="preserve">ATENDER A LA PRIMERA INFANCIA EN EL MARCO DE LA ESTRATEGIA "DE CERO A SIEMPRE", DE CONFORMIDAD CON LAS DIRECTRICES, LINEAMIENTOS Y PARÁMETROS ESTABLECIDOS POR EL ICBF, ASI COMO REGULAR LAS RELACIONES ENTRE LAS PARTES DERIVADAS DE LA ENTREGA DE APORTES DEL ICBF A LA ENTIDAD ADMINISTRADORA DEL SERVICIO,  PARA QUE ÉSTE ASUMA CON SU PERSONAL Y BAJO SU EXCLUSIVA RESPONSABILIDAD DICHA ATENCIÓN. </t>
  </si>
  <si>
    <t xml:space="preserve">ATENDER A LA PRIMERA INFANCIA EN EL MARCO DE LA ESTRATEGIA "DE CERO A SIEMPRE", DE CONFORMIDAD CON LAS DIRECTRICES, LINEAMIENTOS Y PARÁMETROS ESTABLECIDOS POR EL ICBF, ASI COMO REGULAR LAS RELACIONES ENTRE LAS PARTES DERIVADAS DE LA ENTREGA DE APORTES DEL ICBF A EL CONTRATISTA PARA QUE ÉSTE ASUMA CON SU PERSONAL Y BAJO SU EXCLUSIVA RESPONSABILIDAD DICHA ATENCIÓN. </t>
  </si>
  <si>
    <t>11-432-2016</t>
  </si>
  <si>
    <t>11-1704-2016</t>
  </si>
  <si>
    <t>PRESTAR EL SERVICIO DE ATENCIÓN, EDUCACIÓN INICIAL Y CUIDADOS A NIÑOS Y NIÑAS MENORES DE 5 AÑOS, O HASTA SU INGRESO A GRADO TRANSICÓN, CON EL FIN DE PROMOVER EL DESARROLLO INTEGRAL DE LA PRIMERA INFANCIA CON CALIDAD, DE CONFORMIDAD CON LOS LINEAMIENTOS, MANUAL OPERATIVO, LAS DIRECTRICES, PARÁMETROS Y ESTÁNDARES ESTABLECIDOS POR EL ICBF, EN EL MARCO DE LA ESTRATEGIA DE ATENCIÓN INTEGRAL "DE CERO A SIEMPRE", ASI COMO REGULAR LAS RELACIONES ENTRE LAS PARTES DERIVADAS DE LA ENTREGA DE APORTES DEL ICBF A LAS ENTIDAD ADMINISTRADORA DEL SERVICIO, PARA QUE ÉSTE ASUMA CON SU PERSONAL Y BAJO SU EXCLUSIVA RESPONSABILIDAD DICHA ATENCIÓN.</t>
  </si>
  <si>
    <t>11-1479-2017</t>
  </si>
  <si>
    <t>11-1093-2018</t>
  </si>
  <si>
    <t>PESTAR EL SERVICIO DE ATENCIÓN INTEGRAL A LOS NIÑOS Y NIÑAS MENORES DE CINCO AÑOS  O HASTA SU INGRESO AL GRADO TRANSICIÓN, CON EL FIN DE PROMOVER EL DESARROLLO INTEGRAL DE LA PRIMERA INFANCIA CON CALIDAD, DE CONFORMIDAD CON EL  MANUAL OPERATIVO DE LA MODALIDAD INSTITUCIONAL Y LA DIRECTRICES ESTABLECIDAS POR EL ICBF, EN EL MARCO DE LA POLÍTICA DE ESTADO PARA EL DESARROLLO INTEGRAL DE LA PRIMERA INFANCIA "DE CERO A SIEMPRE", EN EL SERVICIO DE HOGARES INFANTILES.</t>
  </si>
  <si>
    <t>PESTAR EL SERVICIO DE ATENCIÓN, EDUCACIÓN INICIAL Y CUIDADOS A NIÑOS Y NIÑAS MENORES DE 5 AÑOS, O HASTA SU INGRESO A GRADO TRANSICIÓN, CON EL FIN DE PROMOVER EL DESARROLLO INTEGRAL DE LA PRIMERA INFANCIA CON CALIDAD, DE CONFORMIDAD CON LOS LINEAMIENTOS , MANUAL OPERATIVO, LAS DIRECTRICES, PARÁMETROS Y ESTÁNDARES ESTABLECIDOS POR EL ICBF, EN EL MARCO DE LA ESTRATEGIA DE ATENCIÓN INTEGRAL "DE CERO A SIEMPRE".</t>
  </si>
  <si>
    <t>11-0526-2019</t>
  </si>
  <si>
    <t>PRESTAR EL SERVICIO DE ATENCIÓN INTEGRAL A LOS NIÑOS Y NIÑAS MENORES DE CINCO AÑOS  O HASTA SU INGRESO A GRADO TRANSICIÓN,  DE CONFORMIDAD CON EL  MANUAL OPERATIVO DE LA MODALIDAD  Y LA DIRECTRICES ESTABLECIDAS POR EL ICBF, ENARMONÍA CON LA POLÍTICA DE ESTADO PARA EL DESARROLLO INTEGRAL DE LA PRIMERA INFANCIA "DE CERO A SIEMPRE", EN EL SERVICIO DE HOGARES INFANTILES.</t>
  </si>
  <si>
    <t xml:space="preserve">PRESTAR EL SERVICIO CENTROS DE DESATROLLO INFANTIL, HOGARES INFANTILES-HI-, DE CONFORMIDAD CON EL MANUAL OPERATIVO DE LA MODALIDAD INSTITUCIONAL Y LAS DIRECTRICES ESTABLECIDAS POR EL ICBF, EN ARMONÍA CON LA POLÍTICA DE ESTADO PARA EL DESARROLLO INTEGRAL DE LA PRIMERA INFANCIA DE CERO A SIEMORE. </t>
  </si>
  <si>
    <t>11-0556-2020</t>
  </si>
  <si>
    <t>11-85-205</t>
  </si>
  <si>
    <t>11-86-163</t>
  </si>
  <si>
    <t>11-86-458</t>
  </si>
  <si>
    <t>03-90-0179</t>
  </si>
  <si>
    <t>21-91-285</t>
  </si>
  <si>
    <t>21/92/151</t>
  </si>
  <si>
    <t>22-94/441</t>
  </si>
  <si>
    <t>22/95/635</t>
  </si>
  <si>
    <t>EL OBJETO DEL PRESENTE CONTRATO ES LA ATENCIÓN INTEGRAL AL MENOR DE 7 AÑOS</t>
  </si>
  <si>
    <t>EL OBJETO DEL PRESENTE CONTRATO  ES  LA PRESTACIÓN DEL SERVICIO DE ATENCIÓN INTEGRAL AL PREESCOLAR EN LA MODALIDAD DE LACTANTES Y PREESCOLARES A 150 NIÑOS DIARIAMENTE, CON EL FIN DE SUPLIR Y COMPLEMENTAR LA PROTECCIÓN FAMILIAR Y PROCURAR EL DESARROLLO INTEGRAL.</t>
  </si>
  <si>
    <t>EL OBJETO DEL PRESENTE CONTRATO  ES  LA PRESTACIÓN DEL SERVICIO DE ATENCIÓN INTEGRAL AL PREESCOLAR EN LA MODALIDAD DE LACTANTES Y PREESCOLARES A 150 NIÑOS DIARIAMENTE, EN EL HOGAR INFANTIL LOS PINOS  CON EL FIN  DE SUPLIR Y COMPLEMENTAR  LA PROTECCIÓN FAMILIAR Y PROCURAR EL DESARROLLO INTEGRAL.</t>
  </si>
  <si>
    <t>EL OBJETO DEL PRESENTE CONTRATO  ES  LA PRESTACIÓN DEL SERVICIO DE ATENCIÓN INTEGRAL AL PREESCOLAR EN LA MODALIDAD DE LACTANTES Y PREESCOLARES A 165 NIÑOS DIARIAMENTE, EN EL HOGAR INFANTIL LOS PINOS  CON EL FIN  DE SUPLIR Y COMPLEMENTAR  LA PROTECCIÓN FAMILIAR Y PROCURAR EL DESARROLLO INTEGRAL.</t>
  </si>
  <si>
    <t>PRETAR EL SERVICIO DE ATENCIÓN AL PREESCOLAR EN LA MODALIDAD DE LACTANTES Y PREECOLARES A 186, NIÑOS DIARIAMENTE EN EL HOGAR INFANTIL HERMANAS DEL NIÑO JESUS POBRE (H.I. LOS PINOS), CON EL FIN DE SUPLIR Y COMPLEMENTAR LA PROTECCIÓN FAMILIAR Y ROCURAR SU DESARROLLO INTEGRAL.</t>
  </si>
  <si>
    <t>PRETACR EL SERVICO DE ATENCIÓN AL PREESCOLAR EN LA MODALIDAD DE LACTANTES Y PREESCOLARES A 186 NIÑOS DIARIEMENTE EN EL HOGAR INFANTIL HERMANAS DEL NIÑO JESUS POBRE (H.I. LOS PINOS), CON EL FIN DE SUPLIR Y COMPLEMENTAR LA PROTECCIÓN FAMILIAR Y PROCURAR SU DESARROLLO INTEGRAL.</t>
  </si>
  <si>
    <t xml:space="preserve">BRINDAR ATENCION INTEGRAL A MENORES DE CINCO AÑOS PARA LO CUAL EL INSTTUTO PROVEERÁ AL CONTRATISTA DE LOS RECURSOS DE QUE TRATA LA CLÁUSULA TERCERA DEL MISMO CON EL FIN DE QUE ÉSTE ADMINISTRE AL LACTANTE Y PREESCOLAR LOS PINOS. </t>
  </si>
  <si>
    <t>E CONTRATISTA A TRAVÉS DEL PRESENTE CONTRATO ATENDERÁ A NIÑOS DE 5 A 14 AÑOS MATRICULADOS O NO EN ESTABLECIMIENTOS OFICIALES Y PERTENENCIENTES A ORGANIZACIONES COMUNITARIAS SUMINISTRANDOLES UN COMPLEMENTO ALIMENTARIO EN LA MODALIDAD QUE CUBRE EL 20% DE LOS REQUERIMIENTOS NUTRICONALES DIARIOS.</t>
  </si>
  <si>
    <t>BRINDAR ATENCION INTEGRAL A NIÑOS MENORES DE CINCO AÑOS, EN 186 CUPOS, PARA QUE ADMINISTRE HERMANAS DEL NIÑO JESUS POBRE</t>
  </si>
  <si>
    <t>BRINDAR ATENCION INTEGRAL A NIÑOS MENORES DE CINCO AÑOS EN 220 CUPOS PARA QUE ADMONSITRE EL LACTANTE Y PREESCOLAR HOGAR INFANTIL LOS PINOS</t>
  </si>
  <si>
    <t xml:space="preserve">PRESTAR LOS SERVICIOS DE EDUCACIÓN INICIAL EN EL MARCO DE LA ATENCIÓN DE EDUCACIÓN INICIAL EN HOGARES NFANTILES -HI. DE CONFORMIDAD CON EL MANUAL OPERATIVO DE LA MODALIDAD INSTITUCIONAL, EL LINEAMINETO TÉCNICO PARA LA ATENCIÓN A LA PRIMERA INFANCIA  Y LAS DIRECTRICES ESTABLECIDAS POR EL ICBF, EN ARMONPIA CON LA POLPITICA DE ESTADO PARA EL DESARROLLO INTEGRAL DE LA PRIMERA INFANCIA DE CERO A SIEMPRE. </t>
  </si>
  <si>
    <t>AVDA 28 NO. 35-11</t>
  </si>
  <si>
    <t>MROCIOPIJ12@GMAIL.COM</t>
  </si>
  <si>
    <t>HHA MARIA DEL ROCIO ANGEL MORENO</t>
  </si>
  <si>
    <t>HNA MARÍA DEL ROCÍO ÁNGEL MORENO</t>
  </si>
  <si>
    <t>AVENIDA 28 NO. 35-11</t>
  </si>
  <si>
    <t>3680755</t>
  </si>
  <si>
    <t>EL OBJETO DEL PRESENTE CONTRATO ES EL DE LA PRESTACIÓN DEL SERVICIO INTEGRAL AL PREESCOLAR EN EL HOGAR INFANTIL LOS  PINOS  A 85 NIÑOS DIARIAMENTE CON EL FIN DE SUPLIR Y COMPLEMENTAR TRANSITORIAMENTE  LA PROTECCIÓN FAMILIAR Y PROCURAR EL DESARROLLO INTEGRAL</t>
  </si>
  <si>
    <t>11-87-142</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</si>
</sst>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m/yyyy"/>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1" xfId="0" applyNumberFormat="1" applyFont="1" applyFill="1" applyBorder="1" applyAlignment="1" applyProtection="1">
      <alignment vertical="center"/>
      <protection locked="0"/>
    </xf>
    <xf numFmtId="171" fontId="31" fillId="3" borderId="1" xfId="0" applyNumberFormat="1" applyFont="1" applyFill="1" applyBorder="1" applyAlignment="1" applyProtection="1">
      <alignment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61" zoomScale="85" zoomScaleNormal="85" zoomScaleSheetLayoutView="40" zoomScalePageLayoutView="40" workbookViewId="0">
      <selection activeCell="K77" sqref="K7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2" t="str">
        <f>HYPERLINK("#MI_Oferente_Singular!A114","CAPACIDAD RESIDUAL")</f>
        <v>CAPACIDAD RESIDUAL</v>
      </c>
      <c r="F8" s="183"/>
      <c r="G8" s="184"/>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2" t="str">
        <f>HYPERLINK("#MI_Oferente_Singular!A162","TALENTO HUMANO")</f>
        <v>TALENTO HUMANO</v>
      </c>
      <c r="F9" s="183"/>
      <c r="G9" s="184"/>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2" t="str">
        <f>HYPERLINK("#MI_Oferente_Singular!F162","INFRAESTRUCTURA")</f>
        <v>INFRAESTRUCTURA</v>
      </c>
      <c r="F10" s="183"/>
      <c r="G10" s="184"/>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2676</v>
      </c>
      <c r="D15" s="35"/>
      <c r="E15" s="35"/>
      <c r="F15" s="5"/>
      <c r="G15" s="32" t="s">
        <v>1168</v>
      </c>
      <c r="H15" s="102" t="s">
        <v>187</v>
      </c>
      <c r="I15" s="32" t="s">
        <v>2624</v>
      </c>
      <c r="J15" s="107" t="s">
        <v>2626</v>
      </c>
      <c r="L15" s="208" t="s">
        <v>8</v>
      </c>
      <c r="M15" s="208"/>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5" t="s">
        <v>11</v>
      </c>
      <c r="J19" s="136" t="s">
        <v>10</v>
      </c>
      <c r="K19" s="136" t="s">
        <v>2609</v>
      </c>
      <c r="L19" s="136" t="s">
        <v>1161</v>
      </c>
      <c r="M19" s="136" t="s">
        <v>1162</v>
      </c>
      <c r="N19" s="137" t="s">
        <v>2610</v>
      </c>
      <c r="O19" s="132"/>
      <c r="Q19" s="51"/>
      <c r="R19" s="51"/>
    </row>
    <row r="20" spans="1:23" ht="30" customHeight="1" x14ac:dyDescent="0.25">
      <c r="A20" s="9"/>
      <c r="B20" s="108">
        <v>860010457</v>
      </c>
      <c r="C20" s="5"/>
      <c r="D20" s="72"/>
      <c r="E20" s="5"/>
      <c r="F20" s="5"/>
      <c r="G20" s="5"/>
      <c r="H20" s="185"/>
      <c r="I20" s="144" t="s">
        <v>1156</v>
      </c>
      <c r="J20" s="145" t="s">
        <v>188</v>
      </c>
      <c r="K20" s="146">
        <v>786667640</v>
      </c>
      <c r="L20" s="147"/>
      <c r="M20" s="147">
        <v>44561</v>
      </c>
      <c r="N20" s="130">
        <f>+(M20-L20)/30</f>
        <v>1485.3666666666666</v>
      </c>
      <c r="O20" s="133"/>
      <c r="U20" s="129"/>
      <c r="V20" s="104">
        <f ca="1">NOW()</f>
        <v>44200.845560648151</v>
      </c>
      <c r="W20" s="104">
        <f ca="1">NOW()</f>
        <v>44200.845560648151</v>
      </c>
    </row>
    <row r="21" spans="1:23" ht="30" customHeight="1" outlineLevel="1" x14ac:dyDescent="0.25">
      <c r="A21" s="9"/>
      <c r="B21" s="70"/>
      <c r="C21" s="5"/>
      <c r="D21" s="5"/>
      <c r="E21" s="5"/>
      <c r="F21" s="5"/>
      <c r="G21" s="5"/>
      <c r="H21" s="69"/>
      <c r="I21" s="144"/>
      <c r="J21" s="145"/>
      <c r="K21" s="146"/>
      <c r="L21" s="147"/>
      <c r="M21" s="147"/>
      <c r="N21" s="130">
        <f t="shared" ref="N21:N35" si="0">+(M21-L21)/30</f>
        <v>0</v>
      </c>
      <c r="O21" s="134"/>
    </row>
    <row r="22" spans="1:23" ht="30" customHeight="1" outlineLevel="1" x14ac:dyDescent="0.25">
      <c r="A22" s="9"/>
      <c r="B22" s="70"/>
      <c r="C22" s="5"/>
      <c r="D22" s="5"/>
      <c r="E22" s="5"/>
      <c r="F22" s="5"/>
      <c r="G22" s="5"/>
      <c r="H22" s="69"/>
      <c r="I22" s="144"/>
      <c r="J22" s="145"/>
      <c r="K22" s="146"/>
      <c r="L22" s="147"/>
      <c r="M22" s="147"/>
      <c r="N22" s="131">
        <f t="shared" ref="N22:N33" si="1">+(M22-L22)/30</f>
        <v>0</v>
      </c>
      <c r="O22" s="134"/>
    </row>
    <row r="23" spans="1:23" ht="30" customHeight="1" outlineLevel="1" x14ac:dyDescent="0.25">
      <c r="A23" s="9"/>
      <c r="B23" s="100"/>
      <c r="C23" s="21"/>
      <c r="D23" s="21"/>
      <c r="E23" s="21"/>
      <c r="F23" s="5"/>
      <c r="G23" s="5"/>
      <c r="H23" s="69"/>
      <c r="I23" s="144"/>
      <c r="J23" s="145"/>
      <c r="K23" s="146"/>
      <c r="L23" s="147"/>
      <c r="M23" s="147"/>
      <c r="N23" s="131">
        <f t="shared" si="1"/>
        <v>0</v>
      </c>
      <c r="O23" s="134"/>
      <c r="Q23" s="103"/>
      <c r="R23" s="55"/>
      <c r="S23" s="104"/>
      <c r="T23" s="104"/>
    </row>
    <row r="24" spans="1:23" ht="30" customHeight="1" outlineLevel="1" x14ac:dyDescent="0.25">
      <c r="A24" s="9"/>
      <c r="B24" s="100"/>
      <c r="C24" s="21"/>
      <c r="D24" s="21"/>
      <c r="E24" s="21"/>
      <c r="F24" s="5"/>
      <c r="G24" s="5"/>
      <c r="H24" s="69"/>
      <c r="I24" s="144"/>
      <c r="J24" s="145"/>
      <c r="K24" s="146"/>
      <c r="L24" s="147"/>
      <c r="M24" s="147"/>
      <c r="N24" s="131">
        <f t="shared" si="1"/>
        <v>0</v>
      </c>
      <c r="O24" s="134"/>
    </row>
    <row r="25" spans="1:23" ht="30" customHeight="1" outlineLevel="1" x14ac:dyDescent="0.25">
      <c r="A25" s="9"/>
      <c r="B25" s="100"/>
      <c r="C25" s="21"/>
      <c r="D25" s="21"/>
      <c r="E25" s="21"/>
      <c r="F25" s="5"/>
      <c r="G25" s="5"/>
      <c r="H25" s="69"/>
      <c r="I25" s="144"/>
      <c r="J25" s="145"/>
      <c r="K25" s="146"/>
      <c r="L25" s="147"/>
      <c r="M25" s="147"/>
      <c r="N25" s="131">
        <f t="shared" si="1"/>
        <v>0</v>
      </c>
      <c r="O25" s="134"/>
    </row>
    <row r="26" spans="1:23" ht="30" customHeight="1" outlineLevel="1" x14ac:dyDescent="0.25">
      <c r="A26" s="9"/>
      <c r="B26" s="100"/>
      <c r="C26" s="21"/>
      <c r="D26" s="21"/>
      <c r="E26" s="21"/>
      <c r="F26" s="5"/>
      <c r="G26" s="5"/>
      <c r="H26" s="69"/>
      <c r="I26" s="144"/>
      <c r="J26" s="145"/>
      <c r="K26" s="146"/>
      <c r="L26" s="147"/>
      <c r="M26" s="147"/>
      <c r="N26" s="131">
        <f t="shared" si="1"/>
        <v>0</v>
      </c>
      <c r="O26" s="134"/>
    </row>
    <row r="27" spans="1:23" ht="30" customHeight="1" outlineLevel="1" x14ac:dyDescent="0.25">
      <c r="A27" s="9"/>
      <c r="B27" s="100"/>
      <c r="C27" s="21"/>
      <c r="D27" s="21"/>
      <c r="E27" s="21"/>
      <c r="F27" s="5"/>
      <c r="G27" s="5"/>
      <c r="H27" s="69"/>
      <c r="I27" s="144"/>
      <c r="J27" s="145"/>
      <c r="K27" s="146"/>
      <c r="L27" s="147"/>
      <c r="M27" s="147"/>
      <c r="N27" s="131">
        <f t="shared" si="1"/>
        <v>0</v>
      </c>
      <c r="O27" s="134"/>
    </row>
    <row r="28" spans="1:23" ht="30" customHeight="1" outlineLevel="1" x14ac:dyDescent="0.25">
      <c r="A28" s="9"/>
      <c r="B28" s="100"/>
      <c r="C28" s="21"/>
      <c r="D28" s="21"/>
      <c r="E28" s="21"/>
      <c r="F28" s="5"/>
      <c r="G28" s="5"/>
      <c r="H28" s="69"/>
      <c r="I28" s="144"/>
      <c r="J28" s="145"/>
      <c r="K28" s="146"/>
      <c r="L28" s="147"/>
      <c r="M28" s="147"/>
      <c r="N28" s="131">
        <f t="shared" si="1"/>
        <v>0</v>
      </c>
      <c r="O28" s="134"/>
    </row>
    <row r="29" spans="1:23" ht="30" customHeight="1" outlineLevel="1" x14ac:dyDescent="0.25">
      <c r="A29" s="9"/>
      <c r="B29" s="70"/>
      <c r="C29" s="5"/>
      <c r="D29" s="5"/>
      <c r="E29" s="5"/>
      <c r="F29" s="5"/>
      <c r="G29" s="5"/>
      <c r="H29" s="69"/>
      <c r="I29" s="144"/>
      <c r="J29" s="145"/>
      <c r="K29" s="146"/>
      <c r="L29" s="147"/>
      <c r="M29" s="147"/>
      <c r="N29" s="131">
        <f t="shared" si="1"/>
        <v>0</v>
      </c>
      <c r="O29" s="134"/>
    </row>
    <row r="30" spans="1:23" ht="30" customHeight="1" outlineLevel="1" x14ac:dyDescent="0.25">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4"/>
      <c r="I37" s="125"/>
      <c r="J37" s="125"/>
      <c r="K37" s="125"/>
      <c r="L37" s="125"/>
      <c r="M37" s="125"/>
      <c r="N37" s="125"/>
      <c r="O37" s="126"/>
    </row>
    <row r="38" spans="1:16" ht="21" customHeight="1" x14ac:dyDescent="0.25">
      <c r="A38" s="9"/>
      <c r="B38" s="177" t="str">
        <f>VLOOKUP(B20,EAS!A2:B1439,2,0)</f>
        <v>HERMANAS DEL NIÑO JESUS POBRE</v>
      </c>
      <c r="C38" s="177"/>
      <c r="D38" s="177"/>
      <c r="E38" s="177"/>
      <c r="F38" s="177"/>
      <c r="G38" s="5"/>
      <c r="H38" s="127"/>
      <c r="I38" s="189" t="s">
        <v>7</v>
      </c>
      <c r="J38" s="189"/>
      <c r="K38" s="189"/>
      <c r="L38" s="189"/>
      <c r="M38" s="189"/>
      <c r="N38" s="189"/>
      <c r="O38" s="128"/>
    </row>
    <row r="39" spans="1:16" ht="42.95" customHeight="1" thickBot="1" x14ac:dyDescent="0.3">
      <c r="A39" s="10"/>
      <c r="B39" s="11"/>
      <c r="C39" s="11"/>
      <c r="D39" s="11"/>
      <c r="E39" s="11"/>
      <c r="F39" s="11"/>
      <c r="G39" s="11"/>
      <c r="H39" s="10"/>
      <c r="I39" s="221" t="s">
        <v>2678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5"/>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5"/>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2677</v>
      </c>
      <c r="C48" s="110" t="s">
        <v>31</v>
      </c>
      <c r="D48" s="116" t="s">
        <v>2679</v>
      </c>
      <c r="E48" s="140">
        <v>29707</v>
      </c>
      <c r="F48" s="140">
        <v>29951</v>
      </c>
      <c r="G48" s="155">
        <f>IF(AND(E48&lt;&gt;"",F48&lt;&gt;""),((F48-E48)/30),"")</f>
        <v>8.1333333333333329</v>
      </c>
      <c r="H48" s="117" t="s">
        <v>2757</v>
      </c>
      <c r="I48" s="111" t="s">
        <v>1156</v>
      </c>
      <c r="J48" s="111" t="s">
        <v>188</v>
      </c>
      <c r="K48" s="118">
        <v>3543000</v>
      </c>
      <c r="L48" s="112" t="s">
        <v>1148</v>
      </c>
      <c r="M48" s="113">
        <v>1</v>
      </c>
      <c r="N48" s="112" t="s">
        <v>27</v>
      </c>
      <c r="O48" s="112" t="s">
        <v>1148</v>
      </c>
      <c r="P48" s="77"/>
    </row>
    <row r="49" spans="1:16" s="6" customFormat="1" ht="24.75" customHeight="1" x14ac:dyDescent="0.25">
      <c r="A49" s="138">
        <v>2</v>
      </c>
      <c r="B49" s="117" t="s">
        <v>2677</v>
      </c>
      <c r="C49" s="110" t="s">
        <v>31</v>
      </c>
      <c r="D49" s="116" t="s">
        <v>2680</v>
      </c>
      <c r="E49" s="140">
        <v>29952</v>
      </c>
      <c r="F49" s="140">
        <v>30316</v>
      </c>
      <c r="G49" s="155">
        <f t="shared" ref="G49:G50" si="2">IF(AND(E49&lt;&gt;"",F49&lt;&gt;""),((F49-E49)/30),"")</f>
        <v>12.133333333333333</v>
      </c>
      <c r="H49" s="117" t="s">
        <v>2757</v>
      </c>
      <c r="I49" s="111" t="s">
        <v>1156</v>
      </c>
      <c r="J49" s="111" t="s">
        <v>188</v>
      </c>
      <c r="K49" s="118">
        <v>3103750</v>
      </c>
      <c r="L49" s="119" t="s">
        <v>1148</v>
      </c>
      <c r="M49" s="113">
        <v>1</v>
      </c>
      <c r="N49" s="119" t="s">
        <v>27</v>
      </c>
      <c r="O49" s="112" t="s">
        <v>1148</v>
      </c>
      <c r="P49" s="77"/>
    </row>
    <row r="50" spans="1:16" s="6" customFormat="1" ht="24.75" customHeight="1" x14ac:dyDescent="0.25">
      <c r="A50" s="138">
        <v>3</v>
      </c>
      <c r="B50" s="117" t="s">
        <v>2677</v>
      </c>
      <c r="C50" s="110" t="s">
        <v>31</v>
      </c>
      <c r="D50" s="116" t="s">
        <v>2681</v>
      </c>
      <c r="E50" s="140">
        <v>29952</v>
      </c>
      <c r="F50" s="140">
        <v>30497</v>
      </c>
      <c r="G50" s="155">
        <f t="shared" si="2"/>
        <v>18.166666666666668</v>
      </c>
      <c r="H50" s="117" t="s">
        <v>2757</v>
      </c>
      <c r="I50" s="111" t="s">
        <v>1156</v>
      </c>
      <c r="J50" s="116" t="s">
        <v>188</v>
      </c>
      <c r="K50" s="118">
        <v>4765000</v>
      </c>
      <c r="L50" s="119" t="s">
        <v>1148</v>
      </c>
      <c r="M50" s="113">
        <v>1</v>
      </c>
      <c r="N50" s="119" t="s">
        <v>27</v>
      </c>
      <c r="O50" s="119" t="s">
        <v>1148</v>
      </c>
      <c r="P50" s="77"/>
    </row>
    <row r="51" spans="1:16" s="6" customFormat="1" ht="24.75" customHeight="1" outlineLevel="1" x14ac:dyDescent="0.25">
      <c r="A51" s="138">
        <v>4</v>
      </c>
      <c r="B51" s="117" t="s">
        <v>2677</v>
      </c>
      <c r="C51" s="110" t="s">
        <v>31</v>
      </c>
      <c r="D51" s="116" t="s">
        <v>2682</v>
      </c>
      <c r="E51" s="140">
        <v>30864</v>
      </c>
      <c r="F51" s="140">
        <v>31228</v>
      </c>
      <c r="G51" s="155">
        <f t="shared" ref="G51:G107" si="3">IF(AND(E51&lt;&gt;"",F51&lt;&gt;""),((F51-E51)/30),"")</f>
        <v>12.133333333333333</v>
      </c>
      <c r="H51" s="117" t="s">
        <v>2740</v>
      </c>
      <c r="I51" s="116" t="s">
        <v>1156</v>
      </c>
      <c r="J51" s="116" t="s">
        <v>188</v>
      </c>
      <c r="K51" s="118">
        <v>5129691</v>
      </c>
      <c r="L51" s="119" t="s">
        <v>1148</v>
      </c>
      <c r="M51" s="113">
        <v>1</v>
      </c>
      <c r="N51" s="119" t="s">
        <v>27</v>
      </c>
      <c r="O51" s="119" t="s">
        <v>1148</v>
      </c>
      <c r="P51" s="77"/>
    </row>
    <row r="52" spans="1:16" s="7" customFormat="1" ht="24.75" customHeight="1" outlineLevel="1" x14ac:dyDescent="0.25">
      <c r="A52" s="139">
        <v>5</v>
      </c>
      <c r="B52" s="117" t="s">
        <v>2677</v>
      </c>
      <c r="C52" s="110" t="s">
        <v>31</v>
      </c>
      <c r="D52" s="116" t="s">
        <v>2732</v>
      </c>
      <c r="E52" s="140">
        <v>31229</v>
      </c>
      <c r="F52" s="140">
        <v>31412</v>
      </c>
      <c r="G52" s="155">
        <f t="shared" si="3"/>
        <v>6.1</v>
      </c>
      <c r="H52" s="115" t="s">
        <v>2741</v>
      </c>
      <c r="I52" s="116" t="s">
        <v>1156</v>
      </c>
      <c r="J52" s="116" t="s">
        <v>188</v>
      </c>
      <c r="K52" s="118">
        <v>2244812</v>
      </c>
      <c r="L52" s="119" t="s">
        <v>1148</v>
      </c>
      <c r="M52" s="113">
        <v>1</v>
      </c>
      <c r="N52" s="119" t="s">
        <v>27</v>
      </c>
      <c r="O52" s="119" t="s">
        <v>1148</v>
      </c>
      <c r="P52" s="78"/>
    </row>
    <row r="53" spans="1:16" s="7" customFormat="1" ht="24.75" customHeight="1" outlineLevel="1" x14ac:dyDescent="0.25">
      <c r="A53" s="139">
        <v>6</v>
      </c>
      <c r="B53" s="117" t="s">
        <v>2677</v>
      </c>
      <c r="C53" s="110" t="s">
        <v>31</v>
      </c>
      <c r="D53" s="116" t="s">
        <v>2733</v>
      </c>
      <c r="E53" s="140">
        <v>31413</v>
      </c>
      <c r="F53" s="140">
        <v>31593</v>
      </c>
      <c r="G53" s="155">
        <f t="shared" si="3"/>
        <v>6</v>
      </c>
      <c r="H53" s="115" t="s">
        <v>2741</v>
      </c>
      <c r="I53" s="116" t="s">
        <v>1156</v>
      </c>
      <c r="J53" s="116" t="s">
        <v>188</v>
      </c>
      <c r="K53" s="118">
        <v>2613600</v>
      </c>
      <c r="L53" s="119" t="s">
        <v>1148</v>
      </c>
      <c r="M53" s="113">
        <v>1</v>
      </c>
      <c r="N53" s="119" t="s">
        <v>27</v>
      </c>
      <c r="O53" s="119" t="s">
        <v>1148</v>
      </c>
      <c r="P53" s="78"/>
    </row>
    <row r="54" spans="1:16" s="7" customFormat="1" ht="24.75" customHeight="1" outlineLevel="1" x14ac:dyDescent="0.25">
      <c r="A54" s="139">
        <v>7</v>
      </c>
      <c r="B54" s="117" t="s">
        <v>2677</v>
      </c>
      <c r="C54" s="110" t="s">
        <v>31</v>
      </c>
      <c r="D54" s="116" t="s">
        <v>2734</v>
      </c>
      <c r="E54" s="140">
        <v>31594</v>
      </c>
      <c r="F54" s="140">
        <v>31777</v>
      </c>
      <c r="G54" s="155">
        <f t="shared" si="3"/>
        <v>6.1</v>
      </c>
      <c r="H54" s="115" t="s">
        <v>2741</v>
      </c>
      <c r="I54" s="116" t="s">
        <v>1156</v>
      </c>
      <c r="J54" s="116" t="s">
        <v>188</v>
      </c>
      <c r="K54" s="114">
        <v>2613600</v>
      </c>
      <c r="L54" s="119" t="s">
        <v>1148</v>
      </c>
      <c r="M54" s="113">
        <v>1</v>
      </c>
      <c r="N54" s="119" t="s">
        <v>27</v>
      </c>
      <c r="O54" s="119" t="s">
        <v>1148</v>
      </c>
      <c r="P54" s="78"/>
    </row>
    <row r="55" spans="1:16" s="7" customFormat="1" ht="24.75" customHeight="1" outlineLevel="1" x14ac:dyDescent="0.25">
      <c r="A55" s="139">
        <v>8</v>
      </c>
      <c r="B55" s="117" t="s">
        <v>2677</v>
      </c>
      <c r="C55" s="110" t="s">
        <v>31</v>
      </c>
      <c r="D55" s="116" t="s">
        <v>2758</v>
      </c>
      <c r="E55" s="140">
        <v>31778</v>
      </c>
      <c r="F55" s="140">
        <v>32142</v>
      </c>
      <c r="G55" s="155">
        <f t="shared" si="3"/>
        <v>12.133333333333333</v>
      </c>
      <c r="H55" s="115" t="s">
        <v>2741</v>
      </c>
      <c r="I55" s="116" t="s">
        <v>1156</v>
      </c>
      <c r="J55" s="116" t="s">
        <v>188</v>
      </c>
      <c r="K55" s="114">
        <v>6016280</v>
      </c>
      <c r="L55" s="119" t="s">
        <v>1148</v>
      </c>
      <c r="M55" s="113">
        <v>1</v>
      </c>
      <c r="N55" s="119" t="s">
        <v>27</v>
      </c>
      <c r="O55" s="119" t="s">
        <v>1148</v>
      </c>
      <c r="P55" s="78"/>
    </row>
    <row r="56" spans="1:16" s="7" customFormat="1" ht="24.75" customHeight="1" outlineLevel="1" x14ac:dyDescent="0.25">
      <c r="A56" s="139">
        <v>9</v>
      </c>
      <c r="B56" s="117" t="s">
        <v>2677</v>
      </c>
      <c r="C56" s="110" t="s">
        <v>31</v>
      </c>
      <c r="D56" s="116" t="s">
        <v>2683</v>
      </c>
      <c r="E56" s="140">
        <v>32143</v>
      </c>
      <c r="F56" s="140">
        <v>32873</v>
      </c>
      <c r="G56" s="155">
        <f t="shared" si="3"/>
        <v>24.333333333333332</v>
      </c>
      <c r="H56" s="115" t="s">
        <v>2742</v>
      </c>
      <c r="I56" s="116" t="s">
        <v>1156</v>
      </c>
      <c r="J56" s="116" t="s">
        <v>188</v>
      </c>
      <c r="K56" s="114">
        <v>6121684</v>
      </c>
      <c r="L56" s="119" t="s">
        <v>1148</v>
      </c>
      <c r="M56" s="113">
        <v>1</v>
      </c>
      <c r="N56" s="119" t="s">
        <v>27</v>
      </c>
      <c r="O56" s="119" t="s">
        <v>1148</v>
      </c>
      <c r="P56" s="78"/>
    </row>
    <row r="57" spans="1:16" s="7" customFormat="1" ht="24.75" customHeight="1" outlineLevel="1" x14ac:dyDescent="0.25">
      <c r="A57" s="139">
        <v>10</v>
      </c>
      <c r="B57" s="117" t="s">
        <v>2677</v>
      </c>
      <c r="C57" s="65" t="s">
        <v>31</v>
      </c>
      <c r="D57" s="116" t="s">
        <v>2735</v>
      </c>
      <c r="E57" s="140">
        <v>32874</v>
      </c>
      <c r="F57" s="140">
        <v>33419</v>
      </c>
      <c r="G57" s="155">
        <f t="shared" si="3"/>
        <v>18.166666666666668</v>
      </c>
      <c r="H57" s="115" t="s">
        <v>2743</v>
      </c>
      <c r="I57" s="116" t="s">
        <v>1156</v>
      </c>
      <c r="J57" s="116" t="s">
        <v>188</v>
      </c>
      <c r="K57" s="118">
        <v>21725939</v>
      </c>
      <c r="L57" s="119" t="s">
        <v>1148</v>
      </c>
      <c r="M57" s="113">
        <v>1</v>
      </c>
      <c r="N57" s="119" t="s">
        <v>27</v>
      </c>
      <c r="O57" s="119" t="s">
        <v>1148</v>
      </c>
      <c r="P57" s="78"/>
    </row>
    <row r="58" spans="1:16" s="7" customFormat="1" ht="24.75" customHeight="1" outlineLevel="1" x14ac:dyDescent="0.25">
      <c r="A58" s="139">
        <v>11</v>
      </c>
      <c r="B58" s="117" t="s">
        <v>2677</v>
      </c>
      <c r="C58" s="65" t="s">
        <v>31</v>
      </c>
      <c r="D58" s="116" t="s">
        <v>2736</v>
      </c>
      <c r="E58" s="140">
        <v>33420</v>
      </c>
      <c r="F58" s="140">
        <v>33511</v>
      </c>
      <c r="G58" s="155">
        <f t="shared" si="3"/>
        <v>3.0333333333333332</v>
      </c>
      <c r="H58" s="115" t="s">
        <v>2743</v>
      </c>
      <c r="I58" s="116" t="s">
        <v>1156</v>
      </c>
      <c r="J58" s="116" t="s">
        <v>188</v>
      </c>
      <c r="K58" s="118">
        <v>4639610</v>
      </c>
      <c r="L58" s="119" t="s">
        <v>1148</v>
      </c>
      <c r="M58" s="113">
        <v>1</v>
      </c>
      <c r="N58" s="119" t="s">
        <v>27</v>
      </c>
      <c r="O58" s="119" t="s">
        <v>1148</v>
      </c>
      <c r="P58" s="78"/>
    </row>
    <row r="59" spans="1:16" s="7" customFormat="1" ht="24.75" customHeight="1" outlineLevel="1" x14ac:dyDescent="0.25">
      <c r="A59" s="139">
        <v>12</v>
      </c>
      <c r="B59" s="117" t="s">
        <v>2677</v>
      </c>
      <c r="C59" s="65" t="s">
        <v>31</v>
      </c>
      <c r="D59" s="116" t="s">
        <v>2737</v>
      </c>
      <c r="E59" s="140">
        <v>33658</v>
      </c>
      <c r="F59" s="140">
        <v>33969</v>
      </c>
      <c r="G59" s="155">
        <f t="shared" si="3"/>
        <v>10.366666666666667</v>
      </c>
      <c r="H59" s="117" t="s">
        <v>2744</v>
      </c>
      <c r="I59" s="116" t="s">
        <v>1156</v>
      </c>
      <c r="J59" s="116" t="s">
        <v>188</v>
      </c>
      <c r="K59" s="118">
        <v>23364575</v>
      </c>
      <c r="L59" s="119" t="s">
        <v>1148</v>
      </c>
      <c r="M59" s="113">
        <v>1</v>
      </c>
      <c r="N59" s="119" t="s">
        <v>27</v>
      </c>
      <c r="O59" s="119" t="s">
        <v>1148</v>
      </c>
      <c r="P59" s="78"/>
    </row>
    <row r="60" spans="1:16" s="7" customFormat="1" ht="24.75" customHeight="1" outlineLevel="1" x14ac:dyDescent="0.25">
      <c r="A60" s="139">
        <v>13</v>
      </c>
      <c r="B60" s="117" t="s">
        <v>2677</v>
      </c>
      <c r="C60" s="65" t="s">
        <v>31</v>
      </c>
      <c r="D60" s="116" t="s">
        <v>2684</v>
      </c>
      <c r="E60" s="140">
        <v>33994</v>
      </c>
      <c r="F60" s="140">
        <v>34334</v>
      </c>
      <c r="G60" s="155">
        <f t="shared" si="3"/>
        <v>11.333333333333334</v>
      </c>
      <c r="H60" s="117" t="s">
        <v>2745</v>
      </c>
      <c r="I60" s="116" t="s">
        <v>1156</v>
      </c>
      <c r="J60" s="116" t="s">
        <v>188</v>
      </c>
      <c r="K60" s="118">
        <v>23364576</v>
      </c>
      <c r="L60" s="119" t="s">
        <v>1148</v>
      </c>
      <c r="M60" s="113">
        <v>1</v>
      </c>
      <c r="N60" s="119" t="s">
        <v>27</v>
      </c>
      <c r="O60" s="119" t="s">
        <v>1148</v>
      </c>
      <c r="P60" s="78"/>
    </row>
    <row r="61" spans="1:16" s="7" customFormat="1" ht="24.75" customHeight="1" outlineLevel="1" x14ac:dyDescent="0.25">
      <c r="A61" s="139">
        <v>14</v>
      </c>
      <c r="B61" s="117" t="s">
        <v>2677</v>
      </c>
      <c r="C61" s="65" t="s">
        <v>31</v>
      </c>
      <c r="D61" s="116" t="s">
        <v>2738</v>
      </c>
      <c r="E61" s="140">
        <v>34345</v>
      </c>
      <c r="F61" s="140">
        <v>34699</v>
      </c>
      <c r="G61" s="155">
        <f t="shared" si="3"/>
        <v>11.8</v>
      </c>
      <c r="H61" s="117" t="s">
        <v>2746</v>
      </c>
      <c r="I61" s="116" t="s">
        <v>1156</v>
      </c>
      <c r="J61" s="116" t="s">
        <v>188</v>
      </c>
      <c r="K61" s="118">
        <v>33644989</v>
      </c>
      <c r="L61" s="119" t="s">
        <v>1148</v>
      </c>
      <c r="M61" s="113">
        <v>1</v>
      </c>
      <c r="N61" s="119" t="s">
        <v>27</v>
      </c>
      <c r="O61" s="119" t="s">
        <v>1148</v>
      </c>
      <c r="P61" s="78"/>
    </row>
    <row r="62" spans="1:16" s="7" customFormat="1" ht="24.75" customHeight="1" outlineLevel="1" x14ac:dyDescent="0.25">
      <c r="A62" s="139">
        <v>15</v>
      </c>
      <c r="B62" s="117" t="s">
        <v>2677</v>
      </c>
      <c r="C62" s="119" t="s">
        <v>31</v>
      </c>
      <c r="D62" s="116" t="s">
        <v>2685</v>
      </c>
      <c r="E62" s="140"/>
      <c r="F62" s="140"/>
      <c r="G62" s="155" t="str">
        <f t="shared" si="3"/>
        <v/>
      </c>
      <c r="H62" s="117" t="s">
        <v>2747</v>
      </c>
      <c r="I62" s="116" t="s">
        <v>1156</v>
      </c>
      <c r="J62" s="116" t="s">
        <v>188</v>
      </c>
      <c r="K62" s="118">
        <v>3549000</v>
      </c>
      <c r="L62" s="119" t="s">
        <v>1148</v>
      </c>
      <c r="M62" s="113">
        <v>1</v>
      </c>
      <c r="N62" s="119" t="s">
        <v>27</v>
      </c>
      <c r="O62" s="119" t="s">
        <v>1148</v>
      </c>
      <c r="P62" s="78"/>
    </row>
    <row r="63" spans="1:16" s="7" customFormat="1" ht="24.75" customHeight="1" outlineLevel="1" x14ac:dyDescent="0.25">
      <c r="A63" s="139">
        <v>16</v>
      </c>
      <c r="B63" s="117" t="s">
        <v>2677</v>
      </c>
      <c r="C63" s="119" t="s">
        <v>31</v>
      </c>
      <c r="D63" s="116" t="s">
        <v>2686</v>
      </c>
      <c r="E63" s="140">
        <v>34702</v>
      </c>
      <c r="F63" s="140">
        <v>34758</v>
      </c>
      <c r="G63" s="155">
        <f t="shared" si="3"/>
        <v>1.8666666666666667</v>
      </c>
      <c r="H63" s="117" t="s">
        <v>2748</v>
      </c>
      <c r="I63" s="116" t="s">
        <v>1156</v>
      </c>
      <c r="J63" s="116" t="s">
        <v>188</v>
      </c>
      <c r="K63" s="118">
        <v>7519993</v>
      </c>
      <c r="L63" s="119" t="s">
        <v>1148</v>
      </c>
      <c r="M63" s="113">
        <v>1</v>
      </c>
      <c r="N63" s="119" t="s">
        <v>27</v>
      </c>
      <c r="O63" s="119" t="s">
        <v>1148</v>
      </c>
      <c r="P63" s="78"/>
    </row>
    <row r="64" spans="1:16" s="7" customFormat="1" ht="24.75" customHeight="1" outlineLevel="1" x14ac:dyDescent="0.25">
      <c r="A64" s="139">
        <v>17</v>
      </c>
      <c r="B64" s="117" t="s">
        <v>2677</v>
      </c>
      <c r="C64" s="119" t="s">
        <v>31</v>
      </c>
      <c r="D64" s="116" t="s">
        <v>2739</v>
      </c>
      <c r="E64" s="140">
        <v>34761</v>
      </c>
      <c r="F64" s="173">
        <v>35064</v>
      </c>
      <c r="G64" s="155">
        <f t="shared" si="3"/>
        <v>10.1</v>
      </c>
      <c r="H64" s="117" t="s">
        <v>2749</v>
      </c>
      <c r="I64" s="116" t="s">
        <v>1156</v>
      </c>
      <c r="J64" s="116" t="s">
        <v>188</v>
      </c>
      <c r="K64" s="118">
        <v>37599967</v>
      </c>
      <c r="L64" s="119" t="s">
        <v>1148</v>
      </c>
      <c r="M64" s="113">
        <v>1</v>
      </c>
      <c r="N64" s="119" t="s">
        <v>27</v>
      </c>
      <c r="O64" s="119" t="s">
        <v>1148</v>
      </c>
      <c r="P64" s="78"/>
    </row>
    <row r="65" spans="1:16" s="7" customFormat="1" ht="24.75" customHeight="1" outlineLevel="1" x14ac:dyDescent="0.25">
      <c r="A65" s="139">
        <v>18</v>
      </c>
      <c r="B65" s="117" t="s">
        <v>2677</v>
      </c>
      <c r="C65" s="119" t="s">
        <v>31</v>
      </c>
      <c r="D65" s="172" t="s">
        <v>2687</v>
      </c>
      <c r="E65" s="173"/>
      <c r="F65" s="173"/>
      <c r="G65" s="155" t="str">
        <f t="shared" si="3"/>
        <v/>
      </c>
      <c r="H65" s="117"/>
      <c r="I65" s="116" t="s">
        <v>1156</v>
      </c>
      <c r="J65" s="116" t="s">
        <v>188</v>
      </c>
      <c r="K65" s="118"/>
      <c r="L65" s="119" t="s">
        <v>1148</v>
      </c>
      <c r="M65" s="113">
        <v>1</v>
      </c>
      <c r="N65" s="119" t="s">
        <v>27</v>
      </c>
      <c r="O65" s="119" t="s">
        <v>1148</v>
      </c>
      <c r="P65" s="78"/>
    </row>
    <row r="66" spans="1:16" s="7" customFormat="1" ht="24.75" customHeight="1" outlineLevel="1" x14ac:dyDescent="0.25">
      <c r="A66" s="139">
        <v>19</v>
      </c>
      <c r="B66" s="117" t="s">
        <v>2677</v>
      </c>
      <c r="C66" s="119" t="s">
        <v>31</v>
      </c>
      <c r="D66" s="172" t="s">
        <v>2688</v>
      </c>
      <c r="E66" s="173"/>
      <c r="F66" s="173"/>
      <c r="G66" s="155" t="str">
        <f t="shared" si="3"/>
        <v/>
      </c>
      <c r="H66" s="117"/>
      <c r="I66" s="116" t="s">
        <v>1156</v>
      </c>
      <c r="J66" s="116" t="s">
        <v>188</v>
      </c>
      <c r="K66" s="118"/>
      <c r="L66" s="119" t="s">
        <v>1148</v>
      </c>
      <c r="M66" s="113">
        <v>1</v>
      </c>
      <c r="N66" s="119" t="s">
        <v>27</v>
      </c>
      <c r="O66" s="119" t="s">
        <v>1148</v>
      </c>
      <c r="P66" s="78"/>
    </row>
    <row r="67" spans="1:16" s="7" customFormat="1" ht="24.75" customHeight="1" outlineLevel="1" x14ac:dyDescent="0.25">
      <c r="A67" s="139">
        <v>20</v>
      </c>
      <c r="B67" s="117" t="s">
        <v>2677</v>
      </c>
      <c r="C67" s="119" t="s">
        <v>31</v>
      </c>
      <c r="D67" s="172" t="s">
        <v>2689</v>
      </c>
      <c r="E67" s="173"/>
      <c r="F67" s="173"/>
      <c r="G67" s="155" t="str">
        <f t="shared" si="3"/>
        <v/>
      </c>
      <c r="H67" s="117"/>
      <c r="I67" s="116" t="s">
        <v>1156</v>
      </c>
      <c r="J67" s="116" t="s">
        <v>188</v>
      </c>
      <c r="K67" s="118">
        <v>15430855</v>
      </c>
      <c r="L67" s="119" t="s">
        <v>1148</v>
      </c>
      <c r="M67" s="113">
        <v>1</v>
      </c>
      <c r="N67" s="119" t="s">
        <v>27</v>
      </c>
      <c r="O67" s="119" t="s">
        <v>1148</v>
      </c>
      <c r="P67" s="78"/>
    </row>
    <row r="68" spans="1:16" s="7" customFormat="1" ht="24.75" customHeight="1" outlineLevel="1" x14ac:dyDescent="0.25">
      <c r="A68" s="139">
        <v>21</v>
      </c>
      <c r="B68" s="117" t="s">
        <v>2677</v>
      </c>
      <c r="C68" s="119" t="s">
        <v>31</v>
      </c>
      <c r="D68" s="172" t="s">
        <v>2690</v>
      </c>
      <c r="E68" s="173"/>
      <c r="F68" s="173"/>
      <c r="G68" s="155" t="str">
        <f t="shared" si="3"/>
        <v/>
      </c>
      <c r="H68" s="117"/>
      <c r="I68" s="116" t="s">
        <v>1156</v>
      </c>
      <c r="J68" s="116" t="s">
        <v>188</v>
      </c>
      <c r="K68" s="118"/>
      <c r="L68" s="119" t="s">
        <v>1148</v>
      </c>
      <c r="M68" s="113">
        <v>1</v>
      </c>
      <c r="N68" s="119" t="s">
        <v>27</v>
      </c>
      <c r="O68" s="119" t="s">
        <v>1148</v>
      </c>
      <c r="P68" s="78"/>
    </row>
    <row r="69" spans="1:16" s="7" customFormat="1" ht="24.75" customHeight="1" outlineLevel="1" x14ac:dyDescent="0.25">
      <c r="A69" s="139">
        <v>22</v>
      </c>
      <c r="B69" s="117" t="s">
        <v>2677</v>
      </c>
      <c r="C69" s="119" t="s">
        <v>31</v>
      </c>
      <c r="D69" s="172" t="s">
        <v>2691</v>
      </c>
      <c r="E69" s="173"/>
      <c r="F69" s="173"/>
      <c r="G69" s="155" t="str">
        <f t="shared" si="3"/>
        <v/>
      </c>
      <c r="H69" s="117"/>
      <c r="I69" s="116" t="s">
        <v>1156</v>
      </c>
      <c r="J69" s="116" t="s">
        <v>188</v>
      </c>
      <c r="K69" s="118"/>
      <c r="L69" s="119" t="s">
        <v>1148</v>
      </c>
      <c r="M69" s="113">
        <v>1</v>
      </c>
      <c r="N69" s="119" t="s">
        <v>27</v>
      </c>
      <c r="O69" s="119" t="s">
        <v>1148</v>
      </c>
      <c r="P69" s="78"/>
    </row>
    <row r="70" spans="1:16" s="7" customFormat="1" ht="24.75" customHeight="1" outlineLevel="1" x14ac:dyDescent="0.25">
      <c r="A70" s="139">
        <v>23</v>
      </c>
      <c r="B70" s="117" t="s">
        <v>2677</v>
      </c>
      <c r="C70" s="119" t="s">
        <v>31</v>
      </c>
      <c r="D70" s="172" t="s">
        <v>2692</v>
      </c>
      <c r="E70" s="173"/>
      <c r="F70" s="173"/>
      <c r="G70" s="155" t="str">
        <f t="shared" si="3"/>
        <v/>
      </c>
      <c r="H70" s="117"/>
      <c r="I70" s="116" t="s">
        <v>1156</v>
      </c>
      <c r="J70" s="116" t="s">
        <v>188</v>
      </c>
      <c r="K70" s="118"/>
      <c r="L70" s="119" t="s">
        <v>1148</v>
      </c>
      <c r="M70" s="113">
        <v>1</v>
      </c>
      <c r="N70" s="119" t="s">
        <v>27</v>
      </c>
      <c r="O70" s="119" t="s">
        <v>1148</v>
      </c>
      <c r="P70" s="78"/>
    </row>
    <row r="71" spans="1:16" s="7" customFormat="1" ht="24.75" customHeight="1" outlineLevel="1" x14ac:dyDescent="0.25">
      <c r="A71" s="139">
        <v>24</v>
      </c>
      <c r="B71" s="117" t="s">
        <v>2677</v>
      </c>
      <c r="C71" s="119" t="s">
        <v>31</v>
      </c>
      <c r="D71" s="172" t="s">
        <v>2693</v>
      </c>
      <c r="E71" s="173"/>
      <c r="F71" s="173"/>
      <c r="G71" s="155" t="str">
        <f t="shared" si="3"/>
        <v/>
      </c>
      <c r="H71" s="117"/>
      <c r="I71" s="116" t="s">
        <v>1156</v>
      </c>
      <c r="J71" s="116" t="s">
        <v>188</v>
      </c>
      <c r="K71" s="118"/>
      <c r="L71" s="119" t="s">
        <v>1148</v>
      </c>
      <c r="M71" s="113">
        <v>1</v>
      </c>
      <c r="N71" s="119" t="s">
        <v>27</v>
      </c>
      <c r="O71" s="119" t="s">
        <v>1148</v>
      </c>
      <c r="P71" s="78"/>
    </row>
    <row r="72" spans="1:16" s="7" customFormat="1" ht="24.75" customHeight="1" outlineLevel="1" x14ac:dyDescent="0.25">
      <c r="A72" s="139">
        <v>25</v>
      </c>
      <c r="B72" s="117" t="s">
        <v>2677</v>
      </c>
      <c r="C72" s="119" t="s">
        <v>31</v>
      </c>
      <c r="D72" s="172" t="s">
        <v>2694</v>
      </c>
      <c r="E72" s="173"/>
      <c r="F72" s="173"/>
      <c r="G72" s="155" t="str">
        <f t="shared" si="3"/>
        <v/>
      </c>
      <c r="H72" s="117"/>
      <c r="I72" s="116" t="s">
        <v>1156</v>
      </c>
      <c r="J72" s="116" t="s">
        <v>188</v>
      </c>
      <c r="K72" s="118"/>
      <c r="L72" s="119" t="s">
        <v>1148</v>
      </c>
      <c r="M72" s="113">
        <v>1</v>
      </c>
      <c r="N72" s="119" t="s">
        <v>27</v>
      </c>
      <c r="O72" s="65" t="s">
        <v>1148</v>
      </c>
      <c r="P72" s="78"/>
    </row>
    <row r="73" spans="1:16" s="7" customFormat="1" ht="24.75" customHeight="1" outlineLevel="1" x14ac:dyDescent="0.25">
      <c r="A73" s="139">
        <v>26</v>
      </c>
      <c r="B73" s="117" t="s">
        <v>2677</v>
      </c>
      <c r="C73" s="119" t="s">
        <v>31</v>
      </c>
      <c r="D73" s="172" t="s">
        <v>2695</v>
      </c>
      <c r="E73" s="173"/>
      <c r="F73" s="173"/>
      <c r="G73" s="155" t="str">
        <f t="shared" si="3"/>
        <v/>
      </c>
      <c r="H73" s="117"/>
      <c r="I73" s="116" t="s">
        <v>1156</v>
      </c>
      <c r="J73" s="116" t="s">
        <v>188</v>
      </c>
      <c r="K73" s="118"/>
      <c r="L73" s="119" t="s">
        <v>1148</v>
      </c>
      <c r="M73" s="113">
        <v>1</v>
      </c>
      <c r="N73" s="119" t="s">
        <v>27</v>
      </c>
      <c r="O73" s="119" t="s">
        <v>1148</v>
      </c>
      <c r="P73" s="78"/>
    </row>
    <row r="74" spans="1:16" s="7" customFormat="1" ht="24.75" customHeight="1" outlineLevel="1" x14ac:dyDescent="0.25">
      <c r="A74" s="139">
        <v>27</v>
      </c>
      <c r="B74" s="117" t="s">
        <v>2677</v>
      </c>
      <c r="C74" s="119" t="s">
        <v>31</v>
      </c>
      <c r="D74" s="172" t="s">
        <v>2696</v>
      </c>
      <c r="E74" s="173">
        <v>37287</v>
      </c>
      <c r="F74" s="173">
        <v>37621</v>
      </c>
      <c r="G74" s="155">
        <f t="shared" si="3"/>
        <v>11.133333333333333</v>
      </c>
      <c r="H74" s="117" t="s">
        <v>2699</v>
      </c>
      <c r="I74" s="116" t="s">
        <v>1156</v>
      </c>
      <c r="J74" s="116" t="s">
        <v>188</v>
      </c>
      <c r="K74" s="118">
        <v>92370960</v>
      </c>
      <c r="L74" s="119" t="s">
        <v>1148</v>
      </c>
      <c r="M74" s="113">
        <v>1</v>
      </c>
      <c r="N74" s="119" t="s">
        <v>27</v>
      </c>
      <c r="O74" s="119" t="s">
        <v>1148</v>
      </c>
      <c r="P74" s="78"/>
    </row>
    <row r="75" spans="1:16" s="7" customFormat="1" ht="24.75" customHeight="1" outlineLevel="1" x14ac:dyDescent="0.25">
      <c r="A75" s="139">
        <v>28</v>
      </c>
      <c r="B75" s="117" t="s">
        <v>2677</v>
      </c>
      <c r="C75" s="119" t="s">
        <v>31</v>
      </c>
      <c r="D75" s="172" t="s">
        <v>2697</v>
      </c>
      <c r="E75" s="173">
        <v>37622</v>
      </c>
      <c r="F75" s="173">
        <v>37986</v>
      </c>
      <c r="G75" s="155">
        <f t="shared" si="3"/>
        <v>12.133333333333333</v>
      </c>
      <c r="H75" s="117" t="s">
        <v>2699</v>
      </c>
      <c r="I75" s="116" t="s">
        <v>1156</v>
      </c>
      <c r="J75" s="116" t="s">
        <v>188</v>
      </c>
      <c r="K75" s="118">
        <v>93570000</v>
      </c>
      <c r="L75" s="119" t="s">
        <v>1148</v>
      </c>
      <c r="M75" s="113">
        <v>1</v>
      </c>
      <c r="N75" s="119" t="s">
        <v>27</v>
      </c>
      <c r="O75" s="119" t="s">
        <v>1148</v>
      </c>
      <c r="P75" s="78"/>
    </row>
    <row r="76" spans="1:16" s="7" customFormat="1" ht="24.75" customHeight="1" outlineLevel="1" x14ac:dyDescent="0.25">
      <c r="A76" s="139">
        <v>29</v>
      </c>
      <c r="B76" s="117" t="s">
        <v>2677</v>
      </c>
      <c r="C76" s="119" t="s">
        <v>31</v>
      </c>
      <c r="D76" s="172" t="s">
        <v>2698</v>
      </c>
      <c r="E76" s="173">
        <v>38012</v>
      </c>
      <c r="F76" s="173">
        <v>38352</v>
      </c>
      <c r="G76" s="155">
        <f t="shared" si="3"/>
        <v>11.333333333333334</v>
      </c>
      <c r="H76" s="117" t="s">
        <v>2699</v>
      </c>
      <c r="I76" s="116" t="s">
        <v>1156</v>
      </c>
      <c r="J76" s="116" t="s">
        <v>188</v>
      </c>
      <c r="K76" s="118">
        <v>93650000</v>
      </c>
      <c r="L76" s="119" t="s">
        <v>1148</v>
      </c>
      <c r="M76" s="113">
        <v>1</v>
      </c>
      <c r="N76" s="119" t="s">
        <v>27</v>
      </c>
      <c r="O76" s="65" t="s">
        <v>1148</v>
      </c>
      <c r="P76" s="78"/>
    </row>
    <row r="77" spans="1:16" s="7" customFormat="1" ht="24.75" customHeight="1" outlineLevel="1" x14ac:dyDescent="0.25">
      <c r="A77" s="139">
        <v>30</v>
      </c>
      <c r="B77" s="117" t="s">
        <v>2677</v>
      </c>
      <c r="C77" s="119" t="s">
        <v>31</v>
      </c>
      <c r="D77" s="172" t="s">
        <v>2700</v>
      </c>
      <c r="E77" s="173">
        <v>38377</v>
      </c>
      <c r="F77" s="173">
        <v>38717</v>
      </c>
      <c r="G77" s="155">
        <f t="shared" si="3"/>
        <v>11.333333333333334</v>
      </c>
      <c r="H77" s="117" t="s">
        <v>2713</v>
      </c>
      <c r="I77" s="116" t="s">
        <v>1156</v>
      </c>
      <c r="J77" s="116" t="s">
        <v>188</v>
      </c>
      <c r="K77" s="118">
        <v>93849755</v>
      </c>
      <c r="L77" s="119" t="s">
        <v>1148</v>
      </c>
      <c r="M77" s="113">
        <v>1</v>
      </c>
      <c r="N77" s="65" t="s">
        <v>27</v>
      </c>
      <c r="O77" s="65" t="s">
        <v>1148</v>
      </c>
      <c r="P77" s="78"/>
    </row>
    <row r="78" spans="1:16" s="7" customFormat="1" ht="24.75" customHeight="1" outlineLevel="1" x14ac:dyDescent="0.25">
      <c r="A78" s="139">
        <v>31</v>
      </c>
      <c r="B78" s="117" t="s">
        <v>2677</v>
      </c>
      <c r="C78" s="119" t="s">
        <v>31</v>
      </c>
      <c r="D78" s="172" t="s">
        <v>2701</v>
      </c>
      <c r="E78" s="173">
        <v>38742</v>
      </c>
      <c r="F78" s="173">
        <v>39082</v>
      </c>
      <c r="G78" s="155">
        <f t="shared" si="3"/>
        <v>11.333333333333334</v>
      </c>
      <c r="H78" s="117" t="s">
        <v>2702</v>
      </c>
      <c r="I78" s="116" t="s">
        <v>1156</v>
      </c>
      <c r="J78" s="116" t="s">
        <v>188</v>
      </c>
      <c r="K78" s="118">
        <v>108900000</v>
      </c>
      <c r="L78" s="119" t="s">
        <v>1148</v>
      </c>
      <c r="M78" s="113">
        <v>1</v>
      </c>
      <c r="N78" s="119" t="s">
        <v>27</v>
      </c>
      <c r="O78" s="119" t="s">
        <v>1148</v>
      </c>
      <c r="P78" s="78"/>
    </row>
    <row r="79" spans="1:16" s="7" customFormat="1" ht="24.75" customHeight="1" outlineLevel="1" x14ac:dyDescent="0.25">
      <c r="A79" s="139">
        <v>32</v>
      </c>
      <c r="B79" s="117" t="s">
        <v>2677</v>
      </c>
      <c r="C79" s="119" t="s">
        <v>31</v>
      </c>
      <c r="D79" s="172" t="s">
        <v>2703</v>
      </c>
      <c r="E79" s="173">
        <v>39107</v>
      </c>
      <c r="F79" s="173">
        <v>39447</v>
      </c>
      <c r="G79" s="155">
        <f t="shared" si="3"/>
        <v>11.333333333333334</v>
      </c>
      <c r="H79" s="117" t="s">
        <v>2704</v>
      </c>
      <c r="I79" s="116" t="s">
        <v>1156</v>
      </c>
      <c r="J79" s="116" t="s">
        <v>188</v>
      </c>
      <c r="K79" s="118">
        <v>113256000</v>
      </c>
      <c r="L79" s="119" t="s">
        <v>1148</v>
      </c>
      <c r="M79" s="113">
        <v>1</v>
      </c>
      <c r="N79" s="119" t="s">
        <v>27</v>
      </c>
      <c r="O79" s="119" t="s">
        <v>1148</v>
      </c>
      <c r="P79" s="78"/>
    </row>
    <row r="80" spans="1:16" s="7" customFormat="1" ht="24.75" customHeight="1" outlineLevel="1" x14ac:dyDescent="0.25">
      <c r="A80" s="139">
        <v>33</v>
      </c>
      <c r="B80" s="117" t="s">
        <v>2677</v>
      </c>
      <c r="C80" s="119" t="s">
        <v>31</v>
      </c>
      <c r="D80" s="172" t="s">
        <v>2705</v>
      </c>
      <c r="E80" s="173">
        <v>39449</v>
      </c>
      <c r="F80" s="173">
        <v>39813</v>
      </c>
      <c r="G80" s="155">
        <f t="shared" si="3"/>
        <v>12.133333333333333</v>
      </c>
      <c r="H80" s="117" t="s">
        <v>2706</v>
      </c>
      <c r="I80" s="116" t="s">
        <v>1156</v>
      </c>
      <c r="J80" s="116" t="s">
        <v>188</v>
      </c>
      <c r="K80" s="118">
        <v>117219960</v>
      </c>
      <c r="L80" s="119" t="s">
        <v>1148</v>
      </c>
      <c r="M80" s="113">
        <v>1</v>
      </c>
      <c r="N80" s="119" t="s">
        <v>27</v>
      </c>
      <c r="O80" s="119" t="s">
        <v>1148</v>
      </c>
      <c r="P80" s="78"/>
    </row>
    <row r="81" spans="1:16" s="7" customFormat="1" ht="24.75" customHeight="1" outlineLevel="1" x14ac:dyDescent="0.25">
      <c r="A81" s="139">
        <v>34</v>
      </c>
      <c r="B81" s="117" t="s">
        <v>2677</v>
      </c>
      <c r="C81" s="119" t="s">
        <v>31</v>
      </c>
      <c r="D81" s="172" t="s">
        <v>2707</v>
      </c>
      <c r="E81" s="173">
        <v>39841</v>
      </c>
      <c r="F81" s="173">
        <v>40178</v>
      </c>
      <c r="G81" s="155">
        <f t="shared" si="3"/>
        <v>11.233333333333333</v>
      </c>
      <c r="H81" s="117" t="s">
        <v>2708</v>
      </c>
      <c r="I81" s="116" t="s">
        <v>1156</v>
      </c>
      <c r="J81" s="116" t="s">
        <v>188</v>
      </c>
      <c r="K81" s="118">
        <v>121214373</v>
      </c>
      <c r="L81" s="119" t="s">
        <v>1148</v>
      </c>
      <c r="M81" s="113">
        <v>1</v>
      </c>
      <c r="N81" s="119" t="s">
        <v>27</v>
      </c>
      <c r="O81" s="119" t="s">
        <v>1148</v>
      </c>
      <c r="P81" s="78"/>
    </row>
    <row r="82" spans="1:16" s="7" customFormat="1" ht="24.75" customHeight="1" outlineLevel="1" x14ac:dyDescent="0.25">
      <c r="A82" s="139">
        <v>35</v>
      </c>
      <c r="B82" s="117" t="s">
        <v>2677</v>
      </c>
      <c r="C82" s="119" t="s">
        <v>31</v>
      </c>
      <c r="D82" s="172" t="s">
        <v>2709</v>
      </c>
      <c r="E82" s="173">
        <v>40210</v>
      </c>
      <c r="F82" s="173">
        <v>40543</v>
      </c>
      <c r="G82" s="155">
        <f t="shared" si="3"/>
        <v>11.1</v>
      </c>
      <c r="H82" s="117" t="s">
        <v>2710</v>
      </c>
      <c r="I82" s="116" t="s">
        <v>1156</v>
      </c>
      <c r="J82" s="116" t="s">
        <v>188</v>
      </c>
      <c r="K82" s="118">
        <v>127549233</v>
      </c>
      <c r="L82" s="119" t="s">
        <v>1148</v>
      </c>
      <c r="M82" s="113">
        <v>1</v>
      </c>
      <c r="N82" s="119" t="s">
        <v>27</v>
      </c>
      <c r="O82" s="119" t="s">
        <v>1148</v>
      </c>
      <c r="P82" s="78"/>
    </row>
    <row r="83" spans="1:16" s="7" customFormat="1" ht="24.75" customHeight="1" outlineLevel="1" x14ac:dyDescent="0.25">
      <c r="A83" s="139">
        <v>36</v>
      </c>
      <c r="B83" s="117" t="s">
        <v>2677</v>
      </c>
      <c r="C83" s="119" t="s">
        <v>31</v>
      </c>
      <c r="D83" s="172" t="s">
        <v>2711</v>
      </c>
      <c r="E83" s="173">
        <v>40575</v>
      </c>
      <c r="F83" s="173">
        <v>40908</v>
      </c>
      <c r="G83" s="155">
        <f t="shared" si="3"/>
        <v>11.1</v>
      </c>
      <c r="H83" s="117" t="s">
        <v>2712</v>
      </c>
      <c r="I83" s="116" t="s">
        <v>1156</v>
      </c>
      <c r="J83" s="116" t="s">
        <v>188</v>
      </c>
      <c r="K83" s="118">
        <v>131374976</v>
      </c>
      <c r="L83" s="119" t="s">
        <v>1148</v>
      </c>
      <c r="M83" s="113">
        <v>1</v>
      </c>
      <c r="N83" s="119" t="s">
        <v>27</v>
      </c>
      <c r="O83" s="119" t="s">
        <v>1148</v>
      </c>
      <c r="P83" s="78"/>
    </row>
    <row r="84" spans="1:16" s="7" customFormat="1" ht="24.75" customHeight="1" outlineLevel="1" x14ac:dyDescent="0.25">
      <c r="A84" s="139">
        <v>37</v>
      </c>
      <c r="B84" s="117" t="s">
        <v>2677</v>
      </c>
      <c r="C84" s="119" t="s">
        <v>31</v>
      </c>
      <c r="D84" s="172" t="s">
        <v>2714</v>
      </c>
      <c r="E84" s="173">
        <v>40919</v>
      </c>
      <c r="F84" s="173">
        <v>41090</v>
      </c>
      <c r="G84" s="155">
        <f t="shared" si="3"/>
        <v>5.7</v>
      </c>
      <c r="H84" s="117" t="s">
        <v>2715</v>
      </c>
      <c r="I84" s="116" t="s">
        <v>1156</v>
      </c>
      <c r="J84" s="116" t="s">
        <v>188</v>
      </c>
      <c r="K84" s="118">
        <v>63039120</v>
      </c>
      <c r="L84" s="119" t="s">
        <v>1148</v>
      </c>
      <c r="M84" s="113">
        <v>1</v>
      </c>
      <c r="N84" s="119" t="s">
        <v>27</v>
      </c>
      <c r="O84" s="119" t="s">
        <v>1148</v>
      </c>
      <c r="P84" s="78"/>
    </row>
    <row r="85" spans="1:16" s="7" customFormat="1" ht="24.75" customHeight="1" outlineLevel="1" x14ac:dyDescent="0.25">
      <c r="A85" s="139">
        <v>38</v>
      </c>
      <c r="B85" s="117" t="s">
        <v>2677</v>
      </c>
      <c r="C85" s="119" t="s">
        <v>31</v>
      </c>
      <c r="D85" s="172" t="s">
        <v>2716</v>
      </c>
      <c r="E85" s="173">
        <v>41091</v>
      </c>
      <c r="F85" s="173">
        <v>41273</v>
      </c>
      <c r="G85" s="155">
        <f t="shared" si="3"/>
        <v>6.0666666666666664</v>
      </c>
      <c r="H85" s="117" t="s">
        <v>2715</v>
      </c>
      <c r="I85" s="116" t="s">
        <v>1156</v>
      </c>
      <c r="J85" s="116" t="s">
        <v>188</v>
      </c>
      <c r="K85" s="118">
        <v>72941600</v>
      </c>
      <c r="L85" s="119" t="s">
        <v>1148</v>
      </c>
      <c r="M85" s="113">
        <v>1</v>
      </c>
      <c r="N85" s="65" t="s">
        <v>27</v>
      </c>
      <c r="O85" s="65" t="s">
        <v>1148</v>
      </c>
      <c r="P85" s="78"/>
    </row>
    <row r="86" spans="1:16" s="7" customFormat="1" ht="24.75" customHeight="1" outlineLevel="1" x14ac:dyDescent="0.25">
      <c r="A86" s="139">
        <v>39</v>
      </c>
      <c r="B86" s="117" t="s">
        <v>2677</v>
      </c>
      <c r="C86" s="119" t="s">
        <v>31</v>
      </c>
      <c r="D86" s="172" t="s">
        <v>2717</v>
      </c>
      <c r="E86" s="173">
        <v>41275</v>
      </c>
      <c r="F86" s="173">
        <v>42004</v>
      </c>
      <c r="G86" s="155">
        <f t="shared" si="3"/>
        <v>24.3</v>
      </c>
      <c r="H86" s="117" t="s">
        <v>2720</v>
      </c>
      <c r="I86" s="116" t="s">
        <v>1156</v>
      </c>
      <c r="J86" s="116" t="s">
        <v>188</v>
      </c>
      <c r="K86" s="118">
        <v>365097137</v>
      </c>
      <c r="L86" s="119" t="s">
        <v>1148</v>
      </c>
      <c r="M86" s="113">
        <v>1</v>
      </c>
      <c r="N86" s="119" t="s">
        <v>27</v>
      </c>
      <c r="O86" s="119" t="s">
        <v>26</v>
      </c>
      <c r="P86" s="78"/>
    </row>
    <row r="87" spans="1:16" s="7" customFormat="1" ht="24.75" customHeight="1" outlineLevel="1" x14ac:dyDescent="0.25">
      <c r="A87" s="139">
        <v>40</v>
      </c>
      <c r="B87" s="117" t="s">
        <v>2677</v>
      </c>
      <c r="C87" s="119" t="s">
        <v>31</v>
      </c>
      <c r="D87" s="172" t="s">
        <v>2718</v>
      </c>
      <c r="E87" s="173">
        <v>42044</v>
      </c>
      <c r="F87" s="173">
        <v>42369</v>
      </c>
      <c r="G87" s="155">
        <f t="shared" si="3"/>
        <v>10.833333333333334</v>
      </c>
      <c r="H87" s="117" t="s">
        <v>2719</v>
      </c>
      <c r="I87" s="116" t="s">
        <v>1156</v>
      </c>
      <c r="J87" s="116" t="s">
        <v>188</v>
      </c>
      <c r="K87" s="118">
        <v>485264934</v>
      </c>
      <c r="L87" s="119" t="s">
        <v>1148</v>
      </c>
      <c r="M87" s="113">
        <v>1</v>
      </c>
      <c r="N87" s="119" t="s">
        <v>27</v>
      </c>
      <c r="O87" s="119" t="s">
        <v>26</v>
      </c>
      <c r="P87" s="78"/>
    </row>
    <row r="88" spans="1:16" s="7" customFormat="1" ht="24.75" customHeight="1" outlineLevel="1" x14ac:dyDescent="0.25">
      <c r="A88" s="139">
        <v>41</v>
      </c>
      <c r="B88" s="117" t="s">
        <v>2677</v>
      </c>
      <c r="C88" s="119" t="s">
        <v>31</v>
      </c>
      <c r="D88" s="172" t="s">
        <v>2721</v>
      </c>
      <c r="E88" s="173">
        <v>42371</v>
      </c>
      <c r="F88" s="173">
        <v>42674</v>
      </c>
      <c r="G88" s="155">
        <f t="shared" si="3"/>
        <v>10.1</v>
      </c>
      <c r="H88" s="117" t="s">
        <v>2723</v>
      </c>
      <c r="I88" s="116" t="s">
        <v>1156</v>
      </c>
      <c r="J88" s="116" t="s">
        <v>188</v>
      </c>
      <c r="K88" s="118">
        <v>417577636</v>
      </c>
      <c r="L88" s="119" t="s">
        <v>1148</v>
      </c>
      <c r="M88" s="113">
        <v>1</v>
      </c>
      <c r="N88" s="119" t="s">
        <v>27</v>
      </c>
      <c r="O88" s="119" t="s">
        <v>26</v>
      </c>
      <c r="P88" s="78"/>
    </row>
    <row r="89" spans="1:16" s="7" customFormat="1" ht="24.75" customHeight="1" outlineLevel="1" x14ac:dyDescent="0.25">
      <c r="A89" s="139">
        <v>42</v>
      </c>
      <c r="B89" s="117" t="s">
        <v>2677</v>
      </c>
      <c r="C89" s="119" t="s">
        <v>31</v>
      </c>
      <c r="D89" s="172" t="s">
        <v>2722</v>
      </c>
      <c r="E89" s="173">
        <v>42675</v>
      </c>
      <c r="F89" s="173">
        <v>43039</v>
      </c>
      <c r="G89" s="155">
        <f t="shared" si="3"/>
        <v>12.133333333333333</v>
      </c>
      <c r="H89" s="117" t="s">
        <v>2727</v>
      </c>
      <c r="I89" s="116" t="s">
        <v>1156</v>
      </c>
      <c r="J89" s="116" t="s">
        <v>188</v>
      </c>
      <c r="K89" s="118">
        <v>583778845</v>
      </c>
      <c r="L89" s="119" t="s">
        <v>1148</v>
      </c>
      <c r="M89" s="113">
        <v>1</v>
      </c>
      <c r="N89" s="119" t="s">
        <v>27</v>
      </c>
      <c r="O89" s="119" t="s">
        <v>26</v>
      </c>
      <c r="P89" s="78"/>
    </row>
    <row r="90" spans="1:16" s="7" customFormat="1" ht="24.75" customHeight="1" outlineLevel="1" x14ac:dyDescent="0.25">
      <c r="A90" s="139">
        <v>43</v>
      </c>
      <c r="B90" s="117" t="s">
        <v>2677</v>
      </c>
      <c r="C90" s="119" t="s">
        <v>31</v>
      </c>
      <c r="D90" s="172" t="s">
        <v>2724</v>
      </c>
      <c r="E90" s="173">
        <v>43040</v>
      </c>
      <c r="F90" s="173">
        <v>43404</v>
      </c>
      <c r="G90" s="155">
        <f t="shared" si="3"/>
        <v>12.133333333333333</v>
      </c>
      <c r="H90" s="117" t="s">
        <v>2726</v>
      </c>
      <c r="I90" s="116" t="s">
        <v>1156</v>
      </c>
      <c r="J90" s="116" t="s">
        <v>188</v>
      </c>
      <c r="K90" s="118">
        <v>542415967</v>
      </c>
      <c r="L90" s="119" t="s">
        <v>1148</v>
      </c>
      <c r="M90" s="113">
        <v>1</v>
      </c>
      <c r="N90" s="119" t="s">
        <v>27</v>
      </c>
      <c r="O90" s="119" t="s">
        <v>26</v>
      </c>
      <c r="P90" s="78"/>
    </row>
    <row r="91" spans="1:16" s="7" customFormat="1" ht="24.75" customHeight="1" outlineLevel="1" x14ac:dyDescent="0.25">
      <c r="A91" s="138">
        <v>44</v>
      </c>
      <c r="B91" s="117" t="s">
        <v>2677</v>
      </c>
      <c r="C91" s="119" t="s">
        <v>31</v>
      </c>
      <c r="D91" s="172" t="s">
        <v>2725</v>
      </c>
      <c r="E91" s="173">
        <v>43405</v>
      </c>
      <c r="F91" s="173">
        <v>43434</v>
      </c>
      <c r="G91" s="155">
        <f t="shared" si="3"/>
        <v>0.96666666666666667</v>
      </c>
      <c r="H91" s="117" t="s">
        <v>2729</v>
      </c>
      <c r="I91" s="116" t="s">
        <v>1156</v>
      </c>
      <c r="J91" s="116" t="s">
        <v>188</v>
      </c>
      <c r="K91" s="118">
        <v>75661397</v>
      </c>
      <c r="L91" s="119" t="s">
        <v>1148</v>
      </c>
      <c r="M91" s="113">
        <v>1</v>
      </c>
      <c r="N91" s="119" t="s">
        <v>27</v>
      </c>
      <c r="O91" s="119" t="s">
        <v>26</v>
      </c>
      <c r="P91" s="78"/>
    </row>
    <row r="92" spans="1:16" s="7" customFormat="1" ht="24.75" customHeight="1" outlineLevel="1" x14ac:dyDescent="0.25">
      <c r="A92" s="138">
        <v>45</v>
      </c>
      <c r="B92" s="117" t="s">
        <v>2677</v>
      </c>
      <c r="C92" s="119" t="s">
        <v>31</v>
      </c>
      <c r="D92" s="172" t="s">
        <v>2728</v>
      </c>
      <c r="E92" s="173">
        <v>43486</v>
      </c>
      <c r="F92" s="173">
        <v>43819</v>
      </c>
      <c r="G92" s="155">
        <f t="shared" si="3"/>
        <v>11.1</v>
      </c>
      <c r="H92" s="117" t="s">
        <v>2730</v>
      </c>
      <c r="I92" s="116" t="s">
        <v>1156</v>
      </c>
      <c r="J92" s="116" t="s">
        <v>188</v>
      </c>
      <c r="K92" s="118">
        <v>690213306</v>
      </c>
      <c r="L92" s="119" t="s">
        <v>1148</v>
      </c>
      <c r="M92" s="113">
        <v>1</v>
      </c>
      <c r="N92" s="119" t="s">
        <v>27</v>
      </c>
      <c r="O92" s="119" t="s">
        <v>26</v>
      </c>
      <c r="P92" s="78"/>
    </row>
    <row r="93" spans="1:16" s="7" customFormat="1" ht="24.75" customHeight="1" outlineLevel="1" x14ac:dyDescent="0.25">
      <c r="A93" s="138">
        <v>46</v>
      </c>
      <c r="B93" s="117" t="s">
        <v>2677</v>
      </c>
      <c r="C93" s="119" t="s">
        <v>31</v>
      </c>
      <c r="D93" s="116" t="s">
        <v>2731</v>
      </c>
      <c r="E93" s="140">
        <v>43882</v>
      </c>
      <c r="F93" s="140">
        <v>44196</v>
      </c>
      <c r="G93" s="155">
        <f t="shared" si="3"/>
        <v>10.466666666666667</v>
      </c>
      <c r="H93" s="117" t="s">
        <v>2750</v>
      </c>
      <c r="I93" s="116" t="s">
        <v>1156</v>
      </c>
      <c r="J93" s="116" t="s">
        <v>188</v>
      </c>
      <c r="K93" s="118">
        <v>768983653</v>
      </c>
      <c r="L93" s="119" t="s">
        <v>1148</v>
      </c>
      <c r="M93" s="113">
        <v>1</v>
      </c>
      <c r="N93" s="119" t="s">
        <v>27</v>
      </c>
      <c r="O93" s="119" t="s">
        <v>26</v>
      </c>
      <c r="P93" s="78"/>
    </row>
    <row r="94" spans="1:16" s="7" customFormat="1" ht="24.75" customHeight="1" outlineLevel="1" x14ac:dyDescent="0.25">
      <c r="A94" s="138">
        <v>47</v>
      </c>
      <c r="B94" s="117"/>
      <c r="C94" s="119"/>
      <c r="D94" s="116"/>
      <c r="E94" s="140"/>
      <c r="F94" s="140"/>
      <c r="G94" s="155" t="str">
        <f t="shared" si="3"/>
        <v/>
      </c>
      <c r="H94" s="117"/>
      <c r="I94" s="116"/>
      <c r="J94" s="116"/>
      <c r="K94" s="118"/>
      <c r="L94" s="119"/>
      <c r="M94" s="113"/>
      <c r="N94" s="119"/>
      <c r="O94" s="119"/>
      <c r="P94" s="78"/>
    </row>
    <row r="95" spans="1:16" s="7" customFormat="1" ht="24.75" customHeight="1" outlineLevel="1" x14ac:dyDescent="0.25">
      <c r="A95" s="139">
        <v>48</v>
      </c>
      <c r="B95" s="117"/>
      <c r="C95" s="119"/>
      <c r="D95" s="116"/>
      <c r="E95" s="140"/>
      <c r="F95" s="140"/>
      <c r="G95" s="155" t="str">
        <f t="shared" si="3"/>
        <v/>
      </c>
      <c r="H95" s="117"/>
      <c r="I95" s="116"/>
      <c r="J95" s="116"/>
      <c r="K95" s="118"/>
      <c r="L95" s="119"/>
      <c r="M95" s="113"/>
      <c r="N95" s="119"/>
      <c r="O95" s="119"/>
      <c r="P95" s="78"/>
    </row>
    <row r="96" spans="1:16" s="7" customFormat="1" ht="24.75" customHeight="1" outlineLevel="1" x14ac:dyDescent="0.25">
      <c r="A96" s="139">
        <v>49</v>
      </c>
      <c r="B96" s="117"/>
      <c r="C96" s="119"/>
      <c r="D96" s="116"/>
      <c r="E96" s="140"/>
      <c r="F96" s="140"/>
      <c r="G96" s="155" t="str">
        <f t="shared" si="3"/>
        <v/>
      </c>
      <c r="H96" s="117"/>
      <c r="I96" s="116"/>
      <c r="J96" s="116"/>
      <c r="K96" s="118"/>
      <c r="L96" s="119"/>
      <c r="M96" s="113"/>
      <c r="N96" s="119"/>
      <c r="O96" s="119"/>
      <c r="P96" s="78"/>
    </row>
    <row r="97" spans="1:16" s="7" customFormat="1" ht="24.75" customHeight="1" outlineLevel="1" x14ac:dyDescent="0.25">
      <c r="A97" s="139">
        <v>50</v>
      </c>
      <c r="B97" s="117"/>
      <c r="C97" s="119"/>
      <c r="D97" s="116"/>
      <c r="E97" s="140"/>
      <c r="F97" s="140"/>
      <c r="G97" s="155" t="str">
        <f t="shared" si="3"/>
        <v/>
      </c>
      <c r="H97" s="117"/>
      <c r="I97" s="116"/>
      <c r="J97" s="116"/>
      <c r="K97" s="118"/>
      <c r="L97" s="119"/>
      <c r="M97" s="113"/>
      <c r="N97" s="119"/>
      <c r="O97" s="119"/>
      <c r="P97" s="78"/>
    </row>
    <row r="98" spans="1:16" s="7" customFormat="1" ht="24.75" customHeight="1" outlineLevel="1" x14ac:dyDescent="0.25">
      <c r="A98" s="139">
        <v>51</v>
      </c>
      <c r="B98" s="117"/>
      <c r="C98" s="119"/>
      <c r="D98" s="116"/>
      <c r="E98" s="140"/>
      <c r="F98" s="140"/>
      <c r="G98" s="155" t="str">
        <f t="shared" si="3"/>
        <v/>
      </c>
      <c r="H98" s="117"/>
      <c r="I98" s="116"/>
      <c r="J98" s="116"/>
      <c r="K98" s="118"/>
      <c r="L98" s="119"/>
      <c r="M98" s="113"/>
      <c r="N98" s="119"/>
      <c r="O98" s="119"/>
      <c r="P98" s="78"/>
    </row>
    <row r="99" spans="1:16" s="7" customFormat="1" ht="24.75" customHeight="1" outlineLevel="1" x14ac:dyDescent="0.25">
      <c r="A99" s="139">
        <v>52</v>
      </c>
      <c r="B99" s="117"/>
      <c r="C99" s="119"/>
      <c r="D99" s="116"/>
      <c r="E99" s="140"/>
      <c r="F99" s="140"/>
      <c r="G99" s="155" t="str">
        <f t="shared" si="3"/>
        <v/>
      </c>
      <c r="H99" s="117"/>
      <c r="I99" s="116"/>
      <c r="J99" s="116"/>
      <c r="K99" s="118"/>
      <c r="L99" s="119"/>
      <c r="M99" s="113"/>
      <c r="N99" s="119"/>
      <c r="O99" s="119"/>
      <c r="P99" s="78"/>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3"/>
      <c r="N100" s="119"/>
      <c r="O100" s="119"/>
      <c r="P100" s="78"/>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3"/>
      <c r="N101" s="119"/>
      <c r="O101" s="119"/>
      <c r="P101" s="78"/>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3"/>
      <c r="N102" s="119"/>
      <c r="O102" s="119"/>
      <c r="P102" s="78"/>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3"/>
      <c r="N103" s="119"/>
      <c r="O103" s="119"/>
      <c r="P103" s="78"/>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3"/>
      <c r="N104" s="119"/>
      <c r="O104" s="119"/>
      <c r="P104" s="78"/>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3"/>
      <c r="N105" s="119"/>
      <c r="O105" s="119"/>
      <c r="P105" s="78"/>
    </row>
    <row r="106" spans="1:16" s="7" customFormat="1" ht="24.75" customHeight="1" outlineLevel="1" x14ac:dyDescent="0.25">
      <c r="A106" s="139">
        <v>59</v>
      </c>
      <c r="B106" s="117"/>
      <c r="C106" s="119"/>
      <c r="D106" s="63"/>
      <c r="E106" s="140"/>
      <c r="F106" s="140"/>
      <c r="G106" s="155" t="str">
        <f t="shared" si="3"/>
        <v/>
      </c>
      <c r="H106" s="64"/>
      <c r="I106" s="116"/>
      <c r="J106" s="116"/>
      <c r="K106" s="66"/>
      <c r="L106" s="119"/>
      <c r="M106" s="113"/>
      <c r="N106" s="119"/>
      <c r="O106" s="119"/>
      <c r="P106" s="78"/>
    </row>
    <row r="107" spans="1:16" s="7" customFormat="1" ht="24.75" customHeight="1" outlineLevel="1" x14ac:dyDescent="0.25">
      <c r="A107" s="139">
        <v>60</v>
      </c>
      <c r="B107" s="117"/>
      <c r="C107" s="119"/>
      <c r="D107" s="63"/>
      <c r="E107" s="140"/>
      <c r="F107" s="140"/>
      <c r="G107" s="155" t="str">
        <f t="shared" si="3"/>
        <v/>
      </c>
      <c r="H107" s="64"/>
      <c r="I107" s="116"/>
      <c r="J107" s="116"/>
      <c r="K107" s="66"/>
      <c r="L107" s="119"/>
      <c r="M107" s="113"/>
      <c r="N107" s="119"/>
      <c r="O107" s="119"/>
      <c r="P107" s="78"/>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5"/>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6" t="s">
        <v>2731</v>
      </c>
      <c r="E114" s="140">
        <v>43882</v>
      </c>
      <c r="F114" s="140">
        <v>44196</v>
      </c>
      <c r="G114" s="155">
        <f>IF(AND(E114&lt;&gt;"",F114&lt;&gt;""),((F114-E114)/30),"")</f>
        <v>10.466666666666667</v>
      </c>
      <c r="H114" s="117" t="s">
        <v>2750</v>
      </c>
      <c r="I114" s="116" t="s">
        <v>1156</v>
      </c>
      <c r="J114" s="116" t="s">
        <v>188</v>
      </c>
      <c r="K114" s="118">
        <v>768983653</v>
      </c>
      <c r="L114" s="99">
        <f>+IF(AND(K114&gt;0,O114="Ejecución"),(K114/877802)*Tabla28[[#This Row],[% participación]],IF(AND(K114&gt;0,O114&lt;&gt;"Ejecución"),"-",""))</f>
        <v>876.03315212314396</v>
      </c>
      <c r="M114" s="119"/>
      <c r="N114" s="168">
        <v>1</v>
      </c>
      <c r="O114" s="157" t="s">
        <v>1150</v>
      </c>
      <c r="P114" s="77"/>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7"/>
      <c r="L115" s="99" t="str">
        <f>+IF(AND(K115&gt;0,O115="Ejecución"),(K115/877802)*Tabla28[[#This Row],[% participación]],IF(AND(K115&gt;0,O115&lt;&gt;"Ejecución"),"-",""))</f>
        <v/>
      </c>
      <c r="M115" s="65"/>
      <c r="N115" s="168" t="str">
        <f>+IF(M118="No",1,IF(M118="Si","Ingrese %",""))</f>
        <v/>
      </c>
      <c r="O115" s="157" t="s">
        <v>1150</v>
      </c>
      <c r="P115" s="77"/>
    </row>
    <row r="116" spans="1:16" s="6" customFormat="1" ht="24.75" customHeight="1" x14ac:dyDescent="0.25">
      <c r="A116" s="138">
        <v>3</v>
      </c>
      <c r="B116" s="156" t="s">
        <v>2665</v>
      </c>
      <c r="C116" s="158" t="s">
        <v>31</v>
      </c>
      <c r="D116" s="63"/>
      <c r="E116" s="140"/>
      <c r="F116" s="140"/>
      <c r="G116" s="155" t="str">
        <f t="shared" si="4"/>
        <v/>
      </c>
      <c r="H116" s="64"/>
      <c r="I116" s="63"/>
      <c r="J116" s="63"/>
      <c r="K116" s="67"/>
      <c r="L116" s="99" t="str">
        <f>+IF(AND(K116&gt;0,O116="Ejecución"),(K116/877802)*Tabla28[[#This Row],[% participación]],IF(AND(K116&gt;0,O116&lt;&gt;"Ejecución"),"-",""))</f>
        <v/>
      </c>
      <c r="M116" s="65"/>
      <c r="N116" s="168" t="str">
        <f>+IF(M118="No",1,IF(M118="Si","Ingrese %",""))</f>
        <v/>
      </c>
      <c r="O116" s="157" t="s">
        <v>1150</v>
      </c>
      <c r="P116" s="77"/>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7"/>
      <c r="L117" s="99" t="str">
        <f>+IF(AND(K117&gt;0,O117="Ejecución"),(K117/877802)*Tabla28[[#This Row],[% participación]],IF(AND(K117&gt;0,O117&lt;&gt;"Ejecución"),"-",""))</f>
        <v/>
      </c>
      <c r="M117" s="65"/>
      <c r="N117" s="168" t="str">
        <f>+IF(M118="No",1,IF(M118="Si","Ingrese %",""))</f>
        <v/>
      </c>
      <c r="O117" s="157" t="s">
        <v>1150</v>
      </c>
      <c r="P117" s="77"/>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7"/>
      <c r="L118" s="99" t="str">
        <f>+IF(AND(K118&gt;0,O118="Ejecución"),(K118/877802)*Tabla28[[#This Row],[% participación]],IF(AND(K118&gt;0,O118&lt;&gt;"Ejecución"),"-",""))</f>
        <v/>
      </c>
      <c r="M118" s="65"/>
      <c r="N118" s="168" t="str">
        <f t="shared" ref="N118:N160" si="6">+IF(M118="No",1,IF(M118="Si","Ingrese %",""))</f>
        <v/>
      </c>
      <c r="O118" s="157" t="s">
        <v>1150</v>
      </c>
      <c r="P118" s="78"/>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7"/>
      <c r="L119" s="99" t="str">
        <f>+IF(AND(K119&gt;0,O119="Ejecución"),(K119/877802)*Tabla28[[#This Row],[% participación]],IF(AND(K119&gt;0,O119&lt;&gt;"Ejecución"),"-",""))</f>
        <v/>
      </c>
      <c r="M119" s="65"/>
      <c r="N119" s="168" t="str">
        <f t="shared" si="6"/>
        <v/>
      </c>
      <c r="O119" s="157" t="s">
        <v>1150</v>
      </c>
      <c r="P119" s="78"/>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7"/>
      <c r="L120" s="99" t="str">
        <f>+IF(AND(K120&gt;0,O120="Ejecución"),(K120/877802)*Tabla28[[#This Row],[% participación]],IF(AND(K120&gt;0,O120&lt;&gt;"Ejecución"),"-",""))</f>
        <v/>
      </c>
      <c r="M120" s="65"/>
      <c r="N120" s="168" t="str">
        <f t="shared" si="6"/>
        <v/>
      </c>
      <c r="O120" s="157" t="s">
        <v>1150</v>
      </c>
      <c r="P120" s="78"/>
    </row>
    <row r="121" spans="1:16" s="7" customFormat="1" ht="24.75" customHeight="1" outlineLevel="1" x14ac:dyDescent="0.25">
      <c r="A121" s="139">
        <v>8</v>
      </c>
      <c r="B121" s="156" t="s">
        <v>2665</v>
      </c>
      <c r="C121" s="158" t="s">
        <v>31</v>
      </c>
      <c r="D121" s="63"/>
      <c r="E121" s="140"/>
      <c r="F121" s="140"/>
      <c r="G121" s="155" t="str">
        <f t="shared" si="5"/>
        <v/>
      </c>
      <c r="H121" s="101"/>
      <c r="I121" s="63"/>
      <c r="J121" s="63"/>
      <c r="K121" s="67"/>
      <c r="L121" s="99" t="str">
        <f>+IF(AND(K121&gt;0,O121="Ejecución"),(K121/877802)*Tabla28[[#This Row],[% participación]],IF(AND(K121&gt;0,O121&lt;&gt;"Ejecución"),"-",""))</f>
        <v/>
      </c>
      <c r="M121" s="65"/>
      <c r="N121" s="168" t="str">
        <f t="shared" si="6"/>
        <v/>
      </c>
      <c r="O121" s="157" t="s">
        <v>1150</v>
      </c>
      <c r="P121" s="78"/>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7"/>
      <c r="L122" s="99" t="str">
        <f>+IF(AND(K122&gt;0,O122="Ejecución"),(K122/877802)*Tabla28[[#This Row],[% participación]],IF(AND(K122&gt;0,O122&lt;&gt;"Ejecución"),"-",""))</f>
        <v/>
      </c>
      <c r="M122" s="65"/>
      <c r="N122" s="168" t="str">
        <f t="shared" si="6"/>
        <v/>
      </c>
      <c r="O122" s="157" t="s">
        <v>1150</v>
      </c>
      <c r="P122" s="78"/>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7"/>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7"/>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7"/>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7"/>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7"/>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7"/>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7"/>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7"/>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7"/>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7"/>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7"/>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7"/>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7"/>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7"/>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7"/>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7"/>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7"/>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7"/>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7"/>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7"/>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7"/>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7"/>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7"/>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7"/>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7"/>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7"/>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7"/>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7"/>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7"/>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7"/>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7"/>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7"/>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7"/>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39">
        <v>43</v>
      </c>
      <c r="B156" s="156" t="s">
        <v>2665</v>
      </c>
      <c r="C156" s="158" t="s">
        <v>31</v>
      </c>
      <c r="D156" s="63"/>
      <c r="E156" s="140"/>
      <c r="F156" s="140"/>
      <c r="G156" s="155" t="str">
        <f t="shared" si="5"/>
        <v/>
      </c>
      <c r="H156" s="64"/>
      <c r="I156" s="63"/>
      <c r="J156" s="63"/>
      <c r="K156" s="67"/>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7"/>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7"/>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7"/>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7"/>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5"/>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0" t="s">
        <v>2657</v>
      </c>
      <c r="I168" s="245"/>
      <c r="J168" s="246"/>
      <c r="K168" s="246"/>
      <c r="L168" s="246"/>
      <c r="M168" s="246"/>
      <c r="N168" s="246"/>
      <c r="O168" s="247"/>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5"/>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2"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9"/>
      <c r="Z178" s="160" t="str">
        <f>IF(Y178&gt;0,SUM(E180+Y178),"")</f>
        <v/>
      </c>
      <c r="AA178" s="19"/>
      <c r="AB178" s="19"/>
    </row>
    <row r="179" spans="1:28" ht="23.25" x14ac:dyDescent="0.25">
      <c r="A179" s="9"/>
      <c r="B179" s="220" t="s">
        <v>2669</v>
      </c>
      <c r="C179" s="220"/>
      <c r="D179" s="220"/>
      <c r="E179" s="166">
        <v>0.02</v>
      </c>
      <c r="F179" s="165"/>
      <c r="G179" s="160" t="str">
        <f>IF(F179&gt;0,SUM(E179+F179),"")</f>
        <v/>
      </c>
      <c r="H179" s="5"/>
      <c r="I179" s="220" t="s">
        <v>2671</v>
      </c>
      <c r="J179" s="220"/>
      <c r="K179" s="220"/>
      <c r="L179" s="220"/>
      <c r="M179" s="167">
        <v>0.02</v>
      </c>
      <c r="O179" s="8"/>
      <c r="Q179" s="19"/>
      <c r="R179" s="154">
        <f>IF(M179&gt;0,SUM(L179+M179),"")</f>
        <v>0.02</v>
      </c>
      <c r="T179" s="19"/>
      <c r="U179" s="176" t="s">
        <v>1166</v>
      </c>
      <c r="V179" s="176"/>
      <c r="W179" s="176"/>
      <c r="X179" s="24">
        <v>0.02</v>
      </c>
      <c r="Y179" s="159"/>
      <c r="Z179" s="160" t="str">
        <f>IF(Y179&gt;0,SUM(E181+Y179),"")</f>
        <v/>
      </c>
      <c r="AA179" s="19"/>
      <c r="AB179" s="19"/>
    </row>
    <row r="180" spans="1:28" ht="23.25" hidden="1" x14ac:dyDescent="0.25">
      <c r="A180" s="9"/>
      <c r="B180" s="200"/>
      <c r="C180" s="200"/>
      <c r="D180" s="200"/>
      <c r="E180" s="164"/>
      <c r="H180" s="5"/>
      <c r="I180" s="200"/>
      <c r="J180" s="200"/>
      <c r="K180" s="200"/>
      <c r="L180" s="200"/>
      <c r="M180" s="5"/>
      <c r="O180" s="8"/>
      <c r="Q180" s="19"/>
      <c r="R180" s="154" t="str">
        <f>IF(S180&gt;0,SUM(L180+S180),"")</f>
        <v/>
      </c>
      <c r="S180" s="159"/>
      <c r="T180" s="19"/>
      <c r="U180" s="176" t="s">
        <v>1167</v>
      </c>
      <c r="V180" s="176"/>
      <c r="W180" s="176"/>
      <c r="X180" s="24">
        <v>0.03</v>
      </c>
      <c r="Y180" s="159"/>
      <c r="Z180" s="160" t="str">
        <f>IF(Y180&gt;0,SUM(E182+Y180),"")</f>
        <v/>
      </c>
      <c r="AA180" s="19"/>
      <c r="AB180" s="19"/>
    </row>
    <row r="181" spans="1:28" ht="23.25" hidden="1" x14ac:dyDescent="0.25">
      <c r="A181" s="9"/>
      <c r="B181" s="200"/>
      <c r="C181" s="200"/>
      <c r="D181" s="200"/>
      <c r="E181" s="164"/>
      <c r="H181" s="5"/>
      <c r="I181" s="200"/>
      <c r="J181" s="200"/>
      <c r="K181" s="200"/>
      <c r="L181" s="200"/>
      <c r="M181" s="5"/>
      <c r="O181" s="8"/>
      <c r="Q181" s="19"/>
      <c r="R181" s="154" t="str">
        <f>IF(S181&gt;0,SUM(L181+S181),"")</f>
        <v/>
      </c>
      <c r="S181" s="159"/>
      <c r="T181" s="19"/>
      <c r="U181" s="19"/>
      <c r="V181" s="19"/>
      <c r="W181" s="19"/>
      <c r="X181" s="19"/>
      <c r="Y181" s="19"/>
      <c r="Z181" s="19"/>
      <c r="AA181" s="19"/>
      <c r="AB181" s="19"/>
    </row>
    <row r="182" spans="1:28" ht="23.25" hidden="1" x14ac:dyDescent="0.25">
      <c r="A182" s="9"/>
      <c r="B182" s="200"/>
      <c r="C182" s="200"/>
      <c r="D182" s="200"/>
      <c r="E182" s="164"/>
      <c r="H182" s="5"/>
      <c r="I182" s="200"/>
      <c r="J182" s="200"/>
      <c r="K182" s="200"/>
      <c r="L182" s="200"/>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201" t="s">
        <v>2628</v>
      </c>
      <c r="L185" s="201"/>
      <c r="M185" s="93">
        <f>+J185*(SUM(K20:K35))</f>
        <v>15733352.800000001</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5"/>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5" t="s">
        <v>2636</v>
      </c>
      <c r="C192" s="235"/>
      <c r="E192" s="5" t="s">
        <v>20</v>
      </c>
      <c r="H192" s="26" t="s">
        <v>24</v>
      </c>
      <c r="J192" s="5" t="s">
        <v>2637</v>
      </c>
      <c r="K192" s="5"/>
      <c r="M192" s="5"/>
      <c r="N192" s="5"/>
      <c r="O192" s="8"/>
      <c r="Q192" s="149"/>
      <c r="R192" s="150"/>
      <c r="S192" s="150"/>
      <c r="T192" s="149"/>
    </row>
    <row r="193" spans="1:18" x14ac:dyDescent="0.25">
      <c r="A193" s="9"/>
      <c r="C193" s="120">
        <v>17182</v>
      </c>
      <c r="D193" s="5"/>
      <c r="E193" s="121">
        <v>2</v>
      </c>
      <c r="F193" s="5"/>
      <c r="G193" s="5"/>
      <c r="H193" s="142" t="s">
        <v>2753</v>
      </c>
      <c r="J193" s="5"/>
      <c r="K193" s="122"/>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2755</v>
      </c>
      <c r="J211" s="27" t="s">
        <v>2622</v>
      </c>
      <c r="K211" s="174" t="s">
        <v>2751</v>
      </c>
      <c r="L211" s="21"/>
      <c r="M211" s="21"/>
      <c r="N211" s="21"/>
      <c r="O211" s="8"/>
    </row>
    <row r="212" spans="1:15" x14ac:dyDescent="0.25">
      <c r="A212" s="9"/>
      <c r="B212" s="27" t="s">
        <v>2619</v>
      </c>
      <c r="C212" s="142" t="s">
        <v>2754</v>
      </c>
      <c r="D212" s="21"/>
      <c r="G212" s="27" t="s">
        <v>2621</v>
      </c>
      <c r="H212" s="143" t="s">
        <v>2756</v>
      </c>
      <c r="J212" s="27" t="s">
        <v>2623</v>
      </c>
      <c r="K212" s="175" t="s">
        <v>2752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NIDYCONS</cp:lastModifiedBy>
  <cp:lastPrinted>2021-01-02T22:11:28Z</cp:lastPrinted>
  <dcterms:created xsi:type="dcterms:W3CDTF">2020-10-14T21:57:42Z</dcterms:created>
  <dcterms:modified xsi:type="dcterms:W3CDTF">2021-01-05T01:17:45Z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