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<sst xmlns="http://schemas.openxmlformats.org/spreadsheetml/2006/main" count="3096" uniqueCount="2702">
  <si>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</si>
  <si>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</si>
  <si>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</si>
  <si>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</si>
  <si>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</si>
  <si>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</si>
  <si>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</si>
  <si>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</si>
  <si>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</si>
  <si>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</si>
  <si>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</si>
  <si>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</si>
  <si>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</si>
  <si>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</si>
  <si>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</si>
  <si>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</si>
  <si>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</si>
  <si>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</si>
  <si>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</si>
  <si>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</si>
  <si>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</si>
  <si>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</si>
  <si>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</si>
  <si>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</si>
  <si>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</si>
  <si>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</si>
  <si>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</si>
  <si>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</si>
  <si>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</si>
  <si>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</si>
  <si>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</si>
  <si>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</si>
  <si>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</si>
  <si>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</si>
  <si>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</si>
  <si>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</si>
  <si>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</si>
  <si>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</si>
  <si>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</si>
  <si>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</si>
  <si>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</si>
  <si>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</si>
  <si>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</si>
  <si>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</si>
  <si>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</si>
  <si>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</si>
  <si>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</si>
  <si>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</si>
  <si>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</si>
  <si>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</si>
  <si>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</si>
  <si>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</si>
  <si>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</si>
  <si>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</si>
  <si>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</si>
  <si>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</si>
  <si>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</si>
  <si>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</si>
  <si>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</si>
  <si>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</si>
  <si>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</si>
  <si>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</si>
  <si>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</si>
  <si>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</si>
  <si>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</si>
  <si>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</si>
  <si>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</si>
  <si>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</si>
  <si>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</si>
  <si>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</si>
  <si>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</si>
  <si>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</si>
  <si>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</si>
  <si>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</si>
  <si>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</si>
  <si>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</si>
  <si>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</si>
  <si>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</si>
  <si>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</si>
  <si>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</si>
  <si>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</si>
  <si>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</si>
  <si>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</si>
  <si>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</si>
  <si>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</si>
  <si>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</si>
  <si>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</si>
  <si>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</si>
  <si>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</si>
  <si>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</si>
  <si>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</si>
  <si>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</si>
  <si>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</si>
  <si>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</si>
  <si>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</si>
  <si>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</si>
  <si>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</si>
  <si>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</si>
  <si>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</si>
  <si>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</si>
  <si>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</si>
  <si>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</si>
  <si>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</si>
  <si>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</si>
  <si>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</si>
  <si>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</si>
  <si>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</si>
  <si>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</si>
  <si>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</si>
  <si>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</si>
  <si>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</si>
  <si>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</si>
  <si>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</si>
  <si>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</si>
  <si>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</si>
  <si>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</si>
  <si>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</si>
  <si>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</si>
  <si>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</si>
  <si>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</si>
  <si>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</si>
  <si>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</si>
  <si>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</si>
  <si>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</si>
  <si>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</si>
  <si>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</si>
  <si>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</si>
  <si>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</si>
  <si>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</si>
  <si>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</si>
  <si>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</si>
  <si>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</si>
  <si>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</si>
  <si>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</si>
  <si>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</si>
  <si>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</si>
  <si>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</si>
  <si>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</si>
  <si>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</si>
  <si>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</si>
  <si>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</si>
  <si>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</si>
  <si>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</si>
  <si>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</si>
  <si>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</si>
  <si>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</si>
  <si>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</si>
  <si>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</si>
  <si>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</si>
  <si>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</si>
  <si>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</si>
  <si>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</si>
  <si>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</si>
  <si>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</si>
  <si>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</si>
  <si>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</si>
  <si>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</si>
  <si>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</si>
  <si>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</si>
  <si>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</si>
  <si>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</si>
  <si>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</si>
  <si>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</si>
  <si>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</si>
  <si>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</si>
  <si>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</si>
  <si>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</si>
  <si>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</si>
  <si>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</si>
  <si>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</si>
  <si>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</si>
  <si>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</si>
  <si>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</si>
  <si>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</si>
  <si>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</si>
  <si>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</si>
  <si>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</si>
  <si>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</si>
  <si>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</si>
  <si>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</si>
  <si>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</si>
  <si>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</si>
  <si>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</si>
  <si>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</si>
  <si>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</si>
  <si>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</si>
  <si>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</si>
  <si>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</si>
  <si>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</si>
  <si>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</si>
  <si>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</si>
  <si>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</si>
  <si>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</si>
  <si>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</si>
  <si>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</si>
  <si>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</si>
  <si>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</si>
  <si>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</si>
  <si>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</si>
  <si>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</si>
  <si>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</si>
  <si>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</si>
  <si>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</si>
  <si>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</si>
  <si>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</si>
  <si>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</si>
  <si>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</si>
  <si>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</si>
  <si>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</si>
  <si>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</si>
  <si>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</si>
  <si>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</si>
  <si>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</si>
  <si>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</si>
  <si>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</si>
  <si>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</si>
  <si>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</si>
  <si>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</si>
  <si>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</si>
  <si>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</si>
  <si>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</si>
  <si>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</si>
  <si>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</si>
  <si>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</si>
  <si>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</si>
  <si>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</si>
  <si>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</si>
  <si>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</si>
  <si>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</si>
  <si>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</si>
  <si>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</si>
  <si>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</si>
  <si>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</si>
  <si>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</si>
  <si>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</si>
  <si>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</si>
  <si>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</si>
  <si>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</si>
  <si>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</si>
  <si>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</si>
  <si>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</si>
  <si>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</si>
  <si>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</si>
  <si>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</si>
  <si>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</si>
  <si>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</si>
  <si>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</si>
  <si>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</si>
  <si>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</si>
  <si>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</si>
  <si>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</si>
  <si>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</si>
  <si>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</si>
  <si>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</si>
  <si>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</si>
  <si>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</si>
  <si>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</si>
  <si>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</si>
  <si>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</si>
  <si>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</si>
  <si>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</si>
  <si>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</si>
  <si>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</si>
  <si>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</si>
  <si>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</si>
  <si>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</si>
  <si>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</si>
  <si>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</si>
  <si>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</si>
  <si>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</si>
  <si>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</si>
  <si>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</si>
  <si>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</si>
  <si>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</si>
  <si>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</si>
  <si>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</si>
  <si>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</si>
  <si>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</si>
  <si>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</si>
  <si>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</si>
  <si>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</si>
  <si>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</si>
  <si>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</si>
  <si>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</si>
  <si>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</si>
  <si>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</si>
  <si>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</si>
  <si>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</si>
  <si>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</si>
  <si>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</si>
  <si>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</si>
  <si>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</si>
  <si>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</si>
  <si>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</si>
  <si>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</si>
  <si>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</si>
  <si>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</si>
  <si>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</si>
  <si>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</si>
  <si>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</si>
  <si>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</si>
  <si>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</si>
  <si>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</si>
  <si>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</si>
  <si>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</si>
  <si>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</si>
  <si>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</si>
  <si>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</si>
  <si>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</si>
  <si>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</si>
  <si>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</si>
  <si>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</si>
  <si>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</si>
  <si>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</si>
  <si>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</si>
  <si>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</si>
  <si>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</si>
  <si>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</si>
  <si>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</si>
  <si>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</si>
  <si>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</si>
  <si>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</si>
  <si>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</si>
  <si>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</si>
  <si>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</si>
  <si>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</si>
  <si>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</si>
  <si>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</si>
  <si>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</si>
  <si>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</si>
  <si>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</si>
  <si>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</si>
  <si>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</si>
  <si>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</si>
  <si>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</si>
  <si>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</si>
  <si>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</si>
  <si>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</si>
  <si>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</si>
  <si>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</si>
  <si>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</si>
  <si>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</si>
  <si>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</si>
  <si>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</si>
  <si>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</si>
  <si>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</si>
  <si>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</si>
  <si>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</si>
  <si>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</si>
  <si>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</si>
  <si>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</si>
  <si>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</si>
  <si>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</si>
  <si>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</si>
  <si>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</si>
  <si>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</si>
  <si>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</si>
  <si>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</si>
  <si>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</si>
  <si>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</si>
  <si>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</si>
  <si>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</si>
  <si>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</si>
  <si>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</si>
  <si>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</si>
  <si>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</si>
  <si>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</si>
  <si>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</si>
  <si>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</si>
  <si>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</si>
  <si>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</si>
  <si>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</si>
  <si>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</si>
  <si>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</si>
  <si>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</si>
  <si>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</si>
  <si>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</si>
  <si>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</si>
  <si>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</si>
  <si>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</si>
  <si>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</si>
  <si>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</si>
  <si>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</si>
  <si>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</si>
  <si>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</si>
  <si>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</si>
  <si>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</si>
  <si>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</si>
  <si>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</si>
  <si>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</si>
  <si>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</si>
  <si>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</si>
  <si>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</si>
  <si>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</si>
  <si>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</si>
  <si>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</si>
  <si>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</si>
  <si>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</si>
  <si>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</si>
  <si>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</si>
  <si>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</si>
  <si>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</si>
  <si>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</si>
  <si>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</si>
  <si>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</si>
  <si>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</si>
  <si>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</si>
  <si>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</si>
  <si>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</si>
  <si>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</si>
  <si>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</si>
  <si>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</si>
  <si>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</si>
  <si>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</si>
  <si>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</si>
  <si>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</si>
  <si>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</si>
  <si>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</si>
  <si>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</si>
  <si>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</si>
  <si>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</si>
  <si>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</si>
  <si>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</si>
  <si>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</si>
  <si>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</si>
  <si>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</si>
  <si>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</si>
  <si>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</si>
  <si>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</si>
  <si>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</si>
  <si>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</si>
  <si>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</si>
  <si>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</si>
  <si>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</si>
  <si>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</si>
  <si>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</si>
  <si>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</si>
  <si>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</si>
  <si>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</si>
  <si>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</si>
  <si>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</si>
  <si>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</si>
  <si>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</si>
  <si>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</si>
  <si>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</si>
  <si>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</si>
  <si>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</si>
  <si>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</si>
  <si>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</si>
  <si>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</si>
  <si>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</si>
  <si>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</si>
  <si>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</si>
  <si>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</si>
  <si>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</si>
  <si>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</si>
  <si>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</si>
  <si>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</si>
  <si>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</si>
  <si>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</si>
  <si>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</si>
  <si>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</si>
  <si>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</si>
  <si>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</si>
  <si>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</si>
  <si>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</si>
  <si>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</si>
  <si>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</si>
  <si>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</si>
  <si>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</si>
  <si>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</si>
  <si>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</si>
  <si>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</si>
  <si>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</si>
  <si>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</si>
  <si>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</si>
  <si>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</si>
  <si>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</si>
  <si>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</si>
  <si>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</si>
  <si>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</si>
  <si>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</si>
  <si>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</si>
  <si>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</si>
  <si>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</si>
  <si>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</si>
  <si>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</si>
  <si>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</si>
  <si>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</si>
  <si>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</si>
  <si>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</si>
  <si>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</si>
  <si>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</si>
  <si>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</si>
  <si>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</si>
  <si>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</si>
  <si>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</si>
  <si>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</si>
  <si>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</si>
  <si>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</si>
  <si>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</si>
  <si>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</si>
  <si>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</si>
  <si>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</si>
  <si>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</si>
  <si>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</si>
  <si>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</si>
  <si>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</si>
  <si>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</si>
  <si>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</si>
  <si>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</si>
  <si>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</si>
  <si>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</si>
  <si>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</si>
  <si>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</si>
  <si>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</si>
  <si>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</si>
  <si>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</si>
  <si>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</si>
  <si>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</si>
  <si>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</si>
  <si>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</si>
  <si>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</si>
  <si>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</si>
  <si>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</si>
  <si>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</si>
  <si>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</si>
  <si>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</si>
  <si>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</si>
  <si>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</si>
  <si>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</si>
  <si>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</si>
  <si>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</si>
  <si>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</si>
  <si>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</si>
  <si>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</si>
  <si>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</si>
  <si>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</si>
  <si>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</si>
  <si>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</si>
  <si>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</si>
  <si>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</si>
  <si>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</si>
  <si>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</si>
  <si>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</si>
  <si>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</si>
  <si>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</si>
  <si>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</si>
  <si>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</si>
  <si>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</si>
  <si>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</si>
  <si>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</si>
  <si>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</si>
  <si>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</si>
  <si>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</si>
  <si>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</si>
  <si>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</si>
  <si>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</si>
  <si>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</si>
  <si>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</si>
  <si>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</si>
  <si>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</si>
  <si>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</si>
  <si>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</si>
  <si>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</si>
  <si>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</si>
  <si>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</si>
  <si>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</si>
  <si>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</si>
  <si>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</si>
  <si>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</si>
  <si>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</si>
  <si>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</si>
  <si>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</si>
  <si>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</si>
  <si>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</si>
  <si>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</si>
  <si>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</si>
  <si>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</si>
  <si>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</si>
  <si>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</si>
  <si>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</si>
  <si>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</si>
  <si>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</si>
  <si>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</si>
  <si>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</si>
  <si>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</si>
  <si>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</si>
  <si>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</si>
  <si>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</si>
  <si>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</si>
  <si>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</si>
  <si>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</si>
  <si>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</si>
  <si>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</si>
  <si>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</si>
  <si>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</si>
  <si>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</si>
  <si>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</si>
  <si>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</si>
  <si>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</si>
  <si>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</si>
  <si>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</si>
  <si>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</si>
  <si>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</si>
  <si>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</si>
  <si>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</si>
  <si>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</si>
  <si>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</si>
  <si>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</si>
  <si>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</si>
  <si>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</si>
  <si>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</si>
  <si>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</si>
  <si>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</si>
  <si>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</si>
  <si>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</si>
  <si>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</si>
  <si>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</si>
  <si>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</si>
  <si>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</si>
  <si>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</si>
  <si>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</si>
  <si>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</si>
  <si>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</si>
  <si>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</si>
  <si>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</si>
  <si>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</si>
  <si>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</si>
  <si>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</si>
  <si>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</si>
  <si>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</si>
  <si>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</si>
  <si>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</si>
  <si>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</si>
  <si>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</si>
  <si>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</si>
  <si>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</si>
  <si>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</si>
  <si>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</si>
  <si>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</si>
  <si>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</si>
  <si>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</si>
  <si>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</si>
  <si>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</si>
  <si>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</si>
  <si>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</si>
  <si>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</si>
  <si>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</si>
  <si>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</si>
  <si>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</si>
  <si>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</si>
  <si>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</si>
  <si>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</si>
  <si>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</si>
  <si>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</si>
  <si>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</si>
  <si>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</si>
  <si>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</si>
  <si>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</si>
  <si>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</si>
  <si>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</si>
  <si>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</si>
  <si>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</si>
  <si>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</si>
  <si>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</si>
  <si>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</si>
  <si>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</si>
  <si>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</si>
  <si>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</si>
  <si>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</si>
  <si>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</si>
  <si>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</si>
  <si>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</si>
  <si>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</si>
  <si>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</si>
  <si>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</si>
  <si>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</si>
  <si>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</si>
  <si>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</si>
  <si>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</si>
  <si>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</si>
  <si>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</si>
  <si>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</si>
  <si>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</si>
  <si>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</si>
  <si>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</si>
  <si>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</si>
  <si>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</si>
  <si>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</si>
  <si>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</si>
  <si>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</si>
  <si>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</si>
  <si>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</si>
  <si>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</si>
  <si>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</si>
  <si>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</si>
  <si>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</si>
  <si>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</si>
  <si>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</si>
  <si>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</si>
  <si>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</si>
  <si>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</si>
  <si>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</si>
  <si>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</si>
  <si>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</si>
  <si>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</si>
  <si>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</si>
  <si>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</si>
  <si>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</si>
  <si>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</si>
  <si>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</si>
  <si>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</si>
  <si>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</si>
  <si>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</si>
  <si>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</si>
  <si>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</si>
  <si>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</si>
  <si>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</si>
  <si>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</si>
  <si>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</si>
  <si>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</si>
  <si>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</si>
  <si>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</si>
  <si>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</si>
  <si>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</si>
  <si>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</si>
  <si>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</si>
  <si>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</si>
  <si>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</si>
  <si>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</si>
  <si>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</si>
  <si>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</si>
  <si>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</si>
  <si>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</si>
  <si>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</si>
  <si>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</si>
  <si>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</si>
  <si>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</si>
  <si>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</si>
  <si>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</si>
  <si>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</si>
  <si>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</si>
  <si>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</si>
  <si>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</si>
  <si>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</si>
  <si>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</si>
  <si>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</si>
  <si>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</si>
  <si>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</si>
  <si>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</si>
  <si>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</si>
  <si>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</si>
  <si>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</si>
  <si>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</si>
  <si>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</si>
  <si>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</si>
  <si>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</si>
  <si>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</si>
  <si>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</si>
  <si>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</si>
  <si>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</si>
  <si>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</si>
  <si>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</si>
  <si>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</si>
  <si>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</si>
  <si>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</si>
  <si>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</si>
  <si>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</si>
  <si>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</si>
  <si>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</si>
  <si>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</si>
  <si>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</si>
  <si>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</si>
  <si>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</si>
  <si>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</si>
  <si>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</si>
  <si>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</si>
  <si>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</si>
  <si>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</si>
  <si>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</si>
  <si>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</si>
  <si>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</si>
  <si>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</si>
  <si>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</si>
  <si>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</si>
  <si>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</si>
  <si>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</si>
  <si>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</si>
  <si>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</si>
  <si>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</si>
  <si>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</si>
  <si>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</si>
  <si>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</si>
  <si>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</si>
  <si>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</si>
  <si>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</si>
  <si>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</si>
  <si>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</si>
  <si>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</si>
  <si>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</si>
  <si>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</si>
  <si>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</si>
  <si>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</si>
  <si>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</si>
  <si>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</si>
  <si>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</si>
  <si>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</si>
  <si>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</si>
  <si>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</si>
  <si>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</si>
  <si>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</si>
  <si>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</si>
  <si>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</si>
  <si>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</si>
  <si>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</si>
  <si>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</si>
  <si>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</si>
  <si>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</si>
  <si>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</si>
  <si>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</si>
  <si>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</si>
  <si>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</si>
  <si>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</si>
  <si>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</si>
  <si>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</si>
  <si>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</si>
  <si>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</si>
  <si>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</si>
  <si>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</si>
  <si>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</si>
  <si>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</si>
  <si>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</si>
  <si>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</si>
  <si>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</si>
  <si>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</si>
  <si>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</si>
  <si>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</si>
  <si>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</si>
  <si>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</si>
  <si>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</si>
  <si>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</si>
  <si>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</si>
  <si>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</si>
  <si>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</si>
  <si>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</si>
  <si>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</si>
  <si>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</si>
  <si>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</si>
  <si>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</si>
  <si>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</si>
  <si>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</si>
  <si>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</si>
  <si>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</si>
  <si>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</si>
  <si>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</si>
  <si>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</si>
  <si>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</si>
  <si>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</si>
  <si>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</si>
  <si>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</si>
  <si>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</si>
  <si>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</si>
  <si>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</si>
  <si>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</si>
  <si>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</si>
  <si>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</si>
  <si>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</si>
  <si>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</si>
  <si>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</si>
  <si>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</si>
  <si>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</si>
  <si>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</si>
  <si>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</si>
  <si>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</si>
  <si>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</si>
  <si>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</si>
  <si>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</si>
  <si>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</si>
  <si>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</si>
  <si>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</si>
  <si>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</si>
  <si>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</si>
  <si>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</si>
  <si>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</si>
  <si>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</si>
  <si>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</si>
  <si>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</si>
  <si>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</si>
  <si>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</si>
  <si>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</si>
  <si>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</si>
  <si>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</si>
  <si>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</si>
  <si>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</si>
  <si>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</si>
  <si>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</si>
  <si>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</si>
  <si>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</si>
  <si>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</si>
  <si>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</si>
  <si>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</si>
  <si>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</si>
  <si>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</si>
  <si>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</si>
  <si>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</si>
  <si>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</si>
  <si>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</si>
  <si>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</si>
  <si>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</si>
  <si>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</si>
  <si>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</si>
  <si>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</si>
  <si>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</si>
  <si>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</si>
  <si>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</si>
  <si>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</si>
  <si>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</si>
  <si>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</si>
  <si>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</si>
  <si>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</si>
  <si>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</si>
  <si>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</si>
  <si>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</si>
  <si>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</si>
  <si>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</si>
  <si>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</si>
  <si>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</si>
  <si>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</si>
  <si>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</si>
  <si>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</si>
  <si>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</si>
  <si>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</si>
  <si>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</si>
  <si>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</si>
  <si>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</si>
  <si>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</si>
  <si>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</si>
  <si>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</si>
  <si>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</si>
  <si>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</si>
  <si>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</si>
  <si>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</si>
  <si>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</si>
  <si>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</si>
  <si>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</si>
  <si>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</si>
  <si>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</si>
  <si>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</si>
  <si>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</si>
  <si>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</si>
  <si>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</si>
  <si>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</si>
  <si>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</si>
  <si>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</si>
  <si>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</si>
  <si>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</si>
  <si>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</si>
  <si>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</si>
  <si>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</si>
  <si>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</si>
  <si>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</si>
  <si>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</si>
  <si>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</si>
  <si>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</si>
  <si>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</si>
  <si>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</si>
  <si>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</si>
  <si>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</si>
  <si>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</si>
  <si>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</si>
  <si>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</si>
  <si>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</si>
  <si>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</si>
  <si>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</si>
  <si>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</si>
  <si>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</si>
  <si>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</si>
  <si>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</si>
  <si>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</si>
  <si>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</si>
  <si>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</si>
  <si>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</si>
  <si>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</si>
  <si>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</si>
  <si>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</si>
  <si>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</si>
  <si>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</si>
  <si>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</si>
  <si>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</si>
  <si>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</si>
  <si>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</si>
  <si>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</si>
  <si>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</si>
  <si>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</si>
  <si>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</si>
  <si>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</si>
  <si>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</si>
  <si>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</si>
  <si>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</si>
  <si>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</si>
  <si>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</si>
  <si>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</si>
  <si>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</si>
  <si>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</si>
  <si>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</si>
  <si>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</si>
  <si>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</si>
  <si>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</si>
  <si>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</si>
  <si>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</si>
  <si>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</si>
  <si>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</si>
  <si>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</si>
  <si>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</si>
  <si>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</si>
  <si>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</si>
  <si>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</si>
  <si>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</si>
  <si>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</si>
  <si>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</si>
  <si>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</si>
  <si>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</si>
  <si>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</si>
  <si>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</si>
  <si>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</si>
  <si>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</si>
  <si>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</si>
  <si>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</si>
  <si>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</si>
  <si>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</si>
  <si>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</si>
  <si>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</si>
  <si>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</si>
  <si>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</si>
  <si>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</si>
  <si>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</si>
  <si>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</si>
  <si>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</si>
  <si>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</si>
  <si>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</si>
  <si>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</si>
  <si>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</si>
  <si>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</si>
  <si>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</si>
  <si>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</si>
  <si>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</si>
  <si>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</si>
  <si>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</si>
  <si>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</si>
  <si>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</si>
  <si>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</si>
  <si>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</si>
  <si>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</si>
  <si>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</si>
  <si>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</si>
  <si>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</si>
  <si>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</si>
  <si>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</si>
  <si>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</si>
  <si>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</si>
  <si>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</si>
  <si>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</si>
  <si>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</si>
  <si>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</si>
  <si>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</si>
  <si>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</si>
  <si>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</si>
  <si>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</si>
  <si>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</si>
  <si>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</si>
  <si>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</si>
  <si>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</si>
  <si>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</si>
  <si>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</si>
  <si>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</si>
  <si>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</si>
  <si>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</si>
  <si>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</si>
  <si>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</si>
  <si>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</si>
  <si>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</si>
  <si>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</si>
  <si>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</si>
  <si>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</si>
  <si>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</si>
  <si>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</si>
  <si>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</si>
  <si>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</si>
  <si>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</si>
  <si>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</si>
  <si>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</si>
  <si>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</si>
  <si>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</si>
  <si>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</si>
  <si>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</si>
  <si>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</si>
  <si>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</si>
  <si>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</si>
  <si>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</si>
  <si>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</si>
  <si>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</si>
  <si>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</si>
  <si>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</si>
  <si>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</si>
  <si>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</si>
  <si>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</si>
  <si>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</si>
  <si>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</si>
  <si>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</si>
  <si>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</si>
  <si>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</si>
  <si>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</si>
  <si>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</si>
  <si>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</si>
  <si>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</si>
  <si>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</si>
  <si>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</si>
  <si>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</si>
  <si>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</si>
  <si>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</si>
  <si>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</si>
  <si>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</si>
  <si>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</si>
  <si>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</si>
  <si>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</si>
  <si>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</si>
  <si>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</si>
  <si>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</si>
  <si>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</si>
  <si>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</si>
  <si>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</si>
  <si>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</si>
  <si>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</si>
  <si>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</si>
  <si>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</si>
  <si>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</si>
  <si>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</si>
  <si>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</si>
  <si>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</si>
  <si>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</si>
  <si>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</si>
  <si>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</si>
  <si>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</si>
  <si>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</si>
  <si>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</si>
  <si>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</si>
  <si>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</si>
  <si>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</si>
  <si>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</si>
  <si>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</si>
  <si>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</si>
  <si>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</si>
  <si>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</si>
  <si>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</si>
  <si>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</si>
  <si>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</si>
  <si>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</si>
  <si>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</si>
  <si>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</si>
  <si>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</si>
  <si>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</si>
  <si>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</si>
  <si>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</si>
  <si>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</si>
  <si>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</si>
  <si>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</si>
  <si>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</si>
  <si>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</si>
  <si>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</si>
  <si>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</si>
  <si>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</si>
  <si>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</si>
  <si>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</si>
  <si>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</si>
  <si>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</si>
  <si>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</si>
  <si>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</si>
  <si>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</si>
  <si>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</si>
  <si>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</si>
  <si>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</si>
  <si>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</si>
  <si>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</si>
  <si>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</si>
  <si>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</si>
  <si>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</si>
  <si>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</si>
  <si>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</si>
  <si>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</si>
  <si>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</si>
  <si>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</si>
  <si>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</si>
  <si>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</si>
  <si>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</si>
  <si>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</si>
  <si>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</si>
  <si>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</si>
  <si>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</si>
  <si>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</si>
  <si>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</si>
  <si>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</si>
  <si>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</si>
  <si>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</si>
  <si>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</si>
  <si>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</si>
  <si>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</si>
  <si>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</si>
  <si>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</si>
  <si>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</si>
  <si>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</si>
  <si>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</si>
  <si>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</si>
  <si>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</si>
  <si>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</si>
  <si>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</si>
  <si>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</si>
  <si>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</si>
  <si>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</si>
  <si>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</si>
  <si>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</si>
  <si>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</si>
  <si>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</si>
  <si>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</si>
  <si>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</si>
  <si>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</si>
  <si>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</si>
  <si>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</si>
  <si>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</si>
  <si>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</si>
  <si>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</si>
  <si>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</si>
  <si>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</si>
  <si>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</si>
  <si>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</si>
  <si>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</si>
  <si>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</si>
  <si>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</si>
  <si>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</si>
  <si>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</si>
  <si>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</si>
  <si>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</si>
  <si>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</si>
  <si>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</si>
  <si>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</si>
  <si>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</si>
  <si>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</si>
  <si>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</si>
  <si>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</si>
  <si>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</si>
  <si>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</si>
  <si>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</si>
  <si>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</si>
  <si>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</si>
  <si>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</si>
  <si>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</si>
  <si>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</si>
  <si>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</si>
  <si>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</si>
  <si>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</si>
  <si>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</si>
  <si>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</si>
  <si>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</si>
  <si>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</si>
  <si>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</si>
  <si>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</si>
  <si>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</si>
  <si>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</si>
  <si>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</si>
  <si>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</si>
  <si>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</si>
  <si>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</si>
  <si>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</si>
  <si>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</si>
  <si>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</si>
  <si>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</si>
  <si>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</si>
  <si>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</si>
  <si>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</si>
  <si>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</si>
  <si>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</si>
  <si>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</si>
  <si>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</si>
  <si>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</si>
  <si>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</si>
  <si>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</si>
  <si>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</si>
  <si>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</si>
  <si>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</si>
  <si>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</si>
  <si>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</si>
  <si>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</si>
  <si>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</si>
  <si>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</si>
  <si>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</si>
  <si>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</si>
  <si>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</si>
  <si>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</si>
  <si>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</si>
  <si>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</si>
  <si>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</si>
  <si>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</si>
  <si>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</si>
  <si>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</si>
  <si>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</si>
  <si>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</si>
  <si>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</si>
  <si>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</si>
  <si>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</si>
  <si>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</si>
  <si>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</si>
  <si>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</si>
  <si>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</si>
  <si>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</si>
  <si>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</si>
  <si>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</si>
  <si>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</si>
  <si>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</si>
  <si>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</si>
  <si>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</si>
  <si>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</si>
  <si>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</si>
  <si>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</si>
  <si>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</si>
  <si>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</si>
  <si>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</si>
  <si>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</si>
  <si>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</si>
  <si>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</si>
  <si>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</si>
  <si>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</si>
  <si>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</si>
  <si>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</si>
  <si>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</si>
  <si>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</si>
  <si>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</si>
  <si>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</si>
  <si>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</si>
  <si>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</si>
  <si>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</si>
  <si>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</si>
  <si>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</si>
  <si>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</si>
  <si>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</si>
  <si>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</si>
  <si>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</si>
  <si>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</si>
  <si>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</si>
  <si>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</si>
  <si>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</si>
  <si>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</si>
  <si>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</si>
  <si>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</si>
  <si>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</si>
  <si>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</si>
  <si>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</si>
  <si>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</si>
  <si>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</si>
  <si>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</si>
  <si>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</si>
  <si>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</si>
  <si>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</si>
  <si>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</si>
  <si>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</si>
  <si>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</si>
  <si>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</si>
  <si>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</si>
  <si>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</si>
  <si>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</si>
  <si>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</si>
  <si>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</si>
  <si>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</si>
  <si>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</si>
  <si>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</si>
  <si>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</si>
  <si>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</si>
  <si>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</si>
  <si>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</si>
  <si>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</si>
  <si>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</si>
  <si>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</si>
  <si>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</si>
  <si>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</si>
  <si>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</si>
  <si>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</si>
  <si>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</si>
  <si>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</si>
  <si>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</si>
  <si>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</si>
  <si>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</si>
  <si>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</si>
  <si>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</si>
  <si>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</si>
  <si>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</si>
  <si>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</si>
  <si>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</si>
  <si>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</si>
  <si>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</si>
  <si>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</si>
  <si>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</si>
  <si>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</si>
  <si>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</si>
  <si>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</si>
  <si>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</si>
  <si>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</si>
  <si>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</si>
  <si>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</si>
  <si>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</si>
  <si>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</si>
  <si>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</si>
  <si>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</si>
  <si>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</si>
  <si>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</si>
  <si>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</si>
  <si>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</si>
  <si>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</si>
  <si>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</si>
  <si>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</si>
  <si>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</si>
  <si>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</si>
  <si>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</si>
  <si>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</si>
  <si>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</si>
  <si>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</si>
  <si>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</si>
  <si>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</si>
  <si>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</si>
  <si>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</si>
  <si>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</si>
  <si>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</si>
  <si>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</si>
  <si>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</si>
  <si>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</si>
  <si>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</si>
  <si>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</si>
  <si>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</si>
  <si>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</si>
  <si>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</si>
  <si>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</si>
  <si>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</si>
  <si>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</si>
  <si>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</si>
  <si>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</si>
  <si>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</si>
  <si>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</si>
  <si>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</si>
  <si>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</si>
  <si>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</si>
  <si>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</si>
  <si>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</si>
  <si>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</si>
  <si>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</si>
  <si>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</si>
  <si>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</si>
  <si>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</si>
  <si>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</si>
  <si>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</si>
  <si>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</si>
  <si>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</si>
  <si>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</si>
  <si>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</si>
  <si>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</si>
  <si>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</si>
  <si>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</si>
  <si>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</si>
  <si>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</si>
  <si>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</si>
  <si>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</si>
  <si>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</si>
  <si>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</si>
  <si>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</si>
  <si>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</si>
  <si>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</si>
  <si>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</si>
  <si>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</si>
  <si>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</si>
  <si>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</si>
  <si>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</si>
  <si>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</si>
  <si>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</si>
  <si>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</si>
  <si>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</si>
  <si>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</si>
  <si>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</si>
  <si>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</si>
  <si>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</si>
  <si>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</si>
  <si>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</si>
  <si>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</si>
  <si>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</si>
  <si>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</si>
  <si>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</si>
  <si>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</si>
  <si>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</si>
  <si>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</si>
  <si>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</si>
  <si>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</si>
  <si>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</si>
  <si>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</si>
  <si>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</si>
  <si>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</si>
  <si>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</si>
  <si>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</si>
  <si>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</si>
  <si>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</si>
  <si>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</si>
  <si>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</si>
  <si>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</si>
  <si>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</si>
  <si>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</si>
  <si>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</si>
  <si>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</si>
  <si>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</si>
  <si>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</si>
  <si>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</si>
  <si>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</si>
  <si>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</si>
  <si>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</si>
  <si>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</si>
  <si>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</si>
  <si>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</si>
  <si>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</si>
  <si>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</si>
  <si>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</si>
  <si>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</si>
  <si>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</si>
  <si>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</si>
  <si>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</si>
  <si>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</si>
  <si>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</si>
  <si>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</si>
  <si>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</si>
  <si>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</si>
  <si>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</si>
  <si>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</si>
  <si>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</si>
  <si>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</si>
  <si>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</si>
  <si>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</si>
  <si>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</si>
  <si>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</si>
  <si>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</si>
  <si>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</si>
  <si>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</si>
  <si>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</si>
  <si>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</si>
  <si>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</si>
  <si>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</si>
  <si>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</si>
  <si>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</si>
  <si>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</si>
  <si>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</si>
  <si>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</si>
  <si>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</si>
  <si>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</si>
  <si>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</si>
  <si>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</si>
  <si>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</si>
  <si>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</si>
  <si>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</si>
  <si>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</si>
  <si>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</si>
  <si>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</si>
  <si>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</si>
  <si>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</si>
  <si>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</si>
  <si>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</si>
  <si>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</si>
  <si>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</si>
  <si>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</si>
  <si>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</si>
  <si>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</si>
  <si>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</si>
  <si>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</si>
  <si>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</si>
  <si>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</si>
  <si>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</si>
  <si>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</si>
  <si>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</si>
  <si>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</si>
  <si>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</si>
  <si>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</si>
  <si>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</si>
  <si>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</si>
  <si>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</si>
  <si>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</si>
  <si>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</si>
  <si>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</si>
  <si>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</si>
  <si>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</si>
  <si>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</si>
  <si>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</si>
  <si>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</si>
  <si>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</si>
  <si>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</si>
  <si>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</si>
  <si>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</si>
  <si>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</si>
  <si>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</si>
  <si>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</si>
  <si>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</si>
  <si>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</si>
  <si>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</si>
  <si>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</si>
  <si>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</si>
  <si>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</si>
  <si>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</si>
  <si>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</si>
  <si>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</si>
  <si>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</si>
  <si>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</si>
  <si>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</si>
  <si>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</si>
  <si>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</si>
  <si>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</si>
  <si>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</si>
  <si>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</si>
  <si>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</si>
  <si>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</si>
  <si>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</si>
  <si>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</si>
  <si>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</si>
  <si>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</si>
  <si>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</si>
  <si>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</si>
  <si>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</si>
  <si>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</si>
  <si>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</si>
  <si>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</si>
  <si>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</si>
  <si>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</si>
  <si>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</si>
  <si>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</si>
  <si>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</si>
  <si>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</si>
  <si>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</si>
  <si>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</si>
  <si>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</si>
  <si>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</si>
  <si>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</si>
  <si>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</si>
  <si>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</si>
  <si>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</si>
  <si>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</si>
  <si>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</si>
  <si>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</si>
  <si>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</si>
  <si>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</si>
  <si>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</si>
  <si>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</si>
  <si>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</si>
  <si>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</si>
  <si>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</si>
  <si>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</si>
  <si>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</si>
  <si>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</si>
  <si>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</si>
  <si>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</si>
  <si>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</si>
  <si>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</si>
  <si>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</si>
  <si>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</si>
  <si>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</si>
  <si>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</si>
  <si>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</si>
  <si>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</si>
  <si>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</si>
  <si>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</si>
  <si>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</si>
  <si>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</si>
  <si>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</si>
  <si>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</si>
  <si>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</si>
  <si>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</si>
  <si>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</si>
  <si>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</si>
  <si>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</si>
  <si>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</si>
  <si>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</si>
  <si>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</si>
  <si>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</si>
  <si>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</si>
  <si>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</si>
  <si>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</si>
  <si>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</si>
  <si>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</si>
  <si>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</si>
  <si>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</si>
  <si>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</si>
  <si>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</si>
  <si>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</si>
  <si>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</si>
  <si>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</si>
  <si>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</si>
  <si>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</si>
  <si>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</si>
  <si>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</si>
  <si>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</si>
  <si>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</si>
  <si>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</si>
  <si>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</si>
  <si>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</si>
  <si>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</si>
  <si>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</si>
  <si>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</si>
  <si>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</si>
  <si>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</si>
  <si>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</si>
  <si>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</si>
  <si>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</si>
  <si>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</si>
  <si>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</si>
  <si>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</si>
  <si>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</si>
  <si>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</si>
  <si>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</si>
  <si>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</si>
  <si>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</si>
  <si>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</si>
  <si>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</si>
  <si>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</si>
  <si>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</si>
  <si>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</si>
  <si>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</si>
  <si>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</si>
  <si>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</si>
  <si>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</si>
  <si>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</si>
  <si>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</si>
  <si>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</si>
  <si>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</si>
  <si>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</si>
  <si>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</si>
  <si>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</si>
  <si>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</si>
  <si>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</si>
  <si>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</si>
  <si>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</si>
  <si>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</si>
  <si>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</si>
  <si>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</si>
  <si>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</si>
  <si>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</si>
  <si>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</si>
  <si>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</si>
  <si>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</si>
  <si>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</si>
  <si>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</si>
  <si>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</si>
  <si>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</si>
  <si>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</si>
  <si>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</si>
  <si>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</si>
  <si>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</si>
  <si>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</si>
  <si>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</si>
  <si>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</si>
  <si>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</si>
  <si>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</si>
  <si>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</si>
  <si>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</si>
  <si>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</si>
  <si>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</si>
  <si>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</si>
  <si>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</si>
  <si>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</si>
  <si>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</si>
  <si>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</si>
  <si>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</si>
  <si>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</si>
  <si>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</si>
  <si>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</si>
  <si>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</si>
  <si>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</si>
  <si>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</si>
  <si>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</si>
  <si>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</si>
  <si>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</si>
  <si>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</si>
  <si>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</si>
  <si>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</si>
  <si>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</si>
  <si>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</si>
  <si>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</si>
  <si>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</si>
  <si>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</si>
  <si>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</si>
  <si>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</si>
  <si>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</si>
  <si>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</si>
  <si>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</si>
  <si>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</si>
  <si>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</si>
  <si>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</si>
  <si>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</si>
  <si>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</si>
  <si>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</si>
  <si>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</si>
  <si>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</si>
  <si>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</si>
  <si>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</si>
  <si>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</si>
  <si>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</si>
  <si>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</si>
  <si>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</si>
  <si>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</si>
  <si>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</si>
  <si>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</si>
  <si>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</si>
  <si>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</si>
  <si>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</si>
  <si>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</si>
  <si>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</si>
  <si>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</si>
  <si>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</si>
  <si>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</si>
  <si>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</si>
  <si>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</si>
  <si>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</si>
  <si>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</si>
  <si>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</si>
  <si>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</si>
  <si>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</si>
  <si>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</si>
  <si>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</si>
  <si>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</si>
  <si>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</si>
  <si>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</si>
  <si>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</si>
  <si>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</si>
  <si>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</si>
  <si>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</si>
  <si>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</si>
  <si>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</si>
  <si>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</si>
  <si>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</si>
  <si>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</si>
  <si>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</si>
  <si>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</si>
  <si>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</si>
  <si>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</si>
  <si>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</si>
  <si>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</si>
  <si>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</si>
  <si>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</si>
  <si>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</si>
  <si>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</si>
  <si>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</si>
  <si>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</si>
  <si>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</si>
  <si>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</si>
  <si>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</si>
  <si>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</si>
  <si>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</si>
  <si>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</si>
  <si>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</si>
  <si>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</si>
  <si>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</si>
  <si>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</si>
  <si>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</si>
  <si>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</si>
  <si>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</si>
  <si>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</si>
  <si>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</si>
  <si>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</si>
  <si>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</si>
  <si>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</si>
  <si>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</si>
  <si>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</si>
  <si>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</si>
  <si>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</si>
  <si>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</si>
  <si>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</si>
  <si>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</si>
  <si>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</si>
  <si>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</si>
  <si>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</si>
  <si>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</si>
  <si>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</si>
  <si>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</si>
  <si>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</si>
  <si>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</si>
  <si>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</si>
  <si>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</si>
  <si>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</si>
  <si>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</si>
  <si>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</si>
  <si>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</si>
  <si>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</si>
  <si>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</si>
  <si>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</si>
  <si>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</si>
  <si>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</si>
  <si>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</si>
  <si>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</si>
  <si>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</si>
  <si>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</si>
  <si>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</si>
  <si>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</si>
  <si>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</si>
  <si>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</si>
  <si>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</si>
  <si>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</si>
  <si>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</si>
  <si>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</si>
  <si>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</si>
  <si>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</si>
  <si>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</si>
  <si>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</si>
  <si>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</si>
  <si>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</si>
  <si>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</si>
  <si>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</si>
  <si>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</si>
  <si>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</si>
  <si>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</si>
  <si>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</si>
  <si>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</si>
  <si>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</si>
  <si>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</si>
  <si>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</si>
  <si>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</si>
  <si>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</si>
  <si>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</si>
  <si>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</si>
  <si>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</si>
  <si>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</si>
  <si>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</si>
  <si>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</si>
  <si>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</si>
  <si>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</si>
  <si>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</si>
  <si>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</si>
  <si>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</si>
  <si>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</si>
  <si>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</si>
  <si>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</si>
  <si>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</si>
  <si>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</si>
  <si>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</si>
  <si>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</si>
  <si>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</si>
  <si>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</si>
  <si>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</si>
  <si>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</si>
  <si>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</si>
  <si>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</si>
  <si>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</si>
  <si>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</si>
  <si>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</si>
  <si>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</si>
  <si>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</si>
  <si>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</si>
  <si>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</si>
  <si>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</si>
  <si>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</si>
  <si>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</si>
  <si>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</si>
  <si>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</si>
  <si>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</si>
  <si>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</si>
  <si>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</si>
  <si>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</si>
  <si>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</si>
  <si>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</si>
  <si>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</si>
  <si>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</si>
  <si>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</si>
  <si>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</si>
  <si>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</si>
  <si>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</si>
  <si>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</si>
  <si>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</si>
  <si>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</si>
  <si>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</si>
  <si>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</si>
  <si>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</si>
  <si>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</si>
  <si>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</si>
  <si>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</si>
  <si>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</si>
  <si>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</si>
  <si>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</si>
  <si>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</si>
  <si>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</si>
  <si>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</si>
  <si>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</si>
  <si>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</si>
  <si>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</si>
  <si>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</si>
  <si>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</si>
  <si>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</si>
  <si>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</si>
  <si>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</si>
  <si>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</si>
  <si>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</si>
  <si>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</si>
  <si>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</si>
  <si>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</si>
  <si>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</si>
  <si>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</si>
  <si>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</si>
  <si>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</si>
  <si>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</si>
  <si>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</si>
  <si>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</si>
  <si>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</si>
  <si>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</si>
  <si>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</si>
  <si>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</si>
  <si>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</si>
  <si>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</si>
  <si>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</si>
  <si>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</si>
  <si>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</si>
  <si>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</si>
  <si>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</si>
  <si>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</si>
  <si>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</si>
  <si>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</si>
  <si>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</si>
  <si>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</si>
  <si>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</si>
  <si>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</si>
  <si>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</si>
  <si>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</si>
  <si>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</si>
  <si>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</si>
  <si>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</si>
  <si>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</si>
  <si>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</si>
  <si>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</si>
  <si>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</si>
  <si>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</si>
  <si>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</si>
  <si>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</si>
  <si>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</si>
  <si>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</si>
  <si>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</si>
  <si>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</si>
  <si>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</si>
  <si>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</si>
  <si>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</si>
  <si>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</si>
  <si>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</si>
  <si>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</si>
  <si>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</si>
  <si>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</si>
  <si>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</si>
  <si>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</si>
  <si>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</si>
  <si>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</si>
  <si>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</si>
  <si>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</si>
  <si>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</si>
  <si>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</si>
  <si>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</si>
  <si>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</si>
  <si>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</si>
  <si>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</si>
  <si>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</si>
  <si>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</si>
  <si>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</si>
  <si>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</si>
  <si>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</si>
  <si>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</si>
  <si>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</si>
  <si>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</si>
  <si>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</si>
  <si>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</si>
  <si>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</si>
  <si>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</si>
  <si>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</si>
  <si>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</si>
  <si>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</si>
  <si>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</si>
  <si>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</si>
  <si>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</si>
  <si>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</si>
  <si>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</si>
  <si>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</si>
  <si>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</si>
  <si>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</si>
  <si>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</si>
  <si>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</si>
  <si>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</si>
  <si>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</si>
  <si>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</si>
  <si>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</si>
  <si>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</si>
  <si>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</si>
  <si>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</si>
  <si>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</si>
  <si>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</si>
  <si>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</si>
  <si>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</si>
  <si>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</si>
  <si>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</si>
  <si>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</si>
  <si>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</si>
  <si>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</si>
  <si>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</si>
  <si>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</si>
  <si>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</si>
  <si>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</si>
  <si>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</si>
  <si>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</si>
  <si>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</si>
  <si>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</si>
  <si>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</si>
  <si>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</si>
  <si>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</si>
  <si>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</si>
  <si>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</si>
  <si>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</si>
  <si>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</si>
  <si>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</si>
  <si>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</si>
  <si>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</si>
  <si>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</si>
  <si>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</si>
  <si>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</si>
  <si>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</si>
  <si>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</si>
  <si>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</si>
  <si>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</si>
  <si>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</si>
  <si>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</si>
  <si>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</si>
  <si>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</si>
  <si>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</si>
  <si>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</si>
  <si>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</si>
  <si>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</si>
  <si>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</si>
  <si>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</si>
  <si>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</si>
  <si>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</si>
  <si>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</si>
  <si>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</si>
  <si>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</si>
  <si>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</si>
  <si>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</si>
  <si>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</si>
  <si>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</si>
  <si>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</si>
  <si>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</si>
  <si>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</si>
  <si>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</si>
  <si>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</si>
  <si>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</si>
  <si>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</si>
  <si>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</si>
  <si>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</si>
  <si>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</si>
  <si>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</si>
  <si>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</si>
  <si>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</si>
  <si>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</si>
  <si>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</si>
  <si>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</si>
  <si>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</si>
  <si>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</si>
  <si>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</si>
  <si>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</si>
  <si>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</si>
  <si>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</si>
  <si>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</si>
  <si>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</si>
  <si>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</si>
  <si>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</si>
  <si>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</si>
  <si>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</si>
  <si>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</si>
  <si>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</si>
  <si>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</si>
  <si>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</si>
  <si>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</si>
  <si>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</si>
  <si>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</si>
  <si>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</si>
  <si>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</si>
  <si>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</si>
  <si>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</si>
  <si>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</si>
  <si>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</si>
  <si>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</si>
  <si>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</si>
  <si>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</si>
  <si>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</si>
  <si>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</si>
  <si>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</si>
  <si>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</si>
  <si>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</si>
  <si>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</si>
  <si>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</si>
  <si>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</si>
  <si>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</si>
  <si>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</si>
  <si>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</si>
  <si>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</si>
  <si>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</si>
  <si>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</si>
  <si>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</si>
  <si>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</si>
  <si>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</si>
  <si>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</si>
  <si>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</si>
  <si>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</si>
  <si>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</si>
  <si>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</si>
  <si>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</si>
  <si>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</si>
  <si>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</si>
  <si>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</si>
  <si>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</si>
  <si>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</si>
  <si>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</si>
  <si>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</si>
  <si>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</si>
  <si>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</si>
  <si>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</si>
  <si>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</si>
  <si>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</si>
  <si>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</si>
  <si>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</si>
  <si>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</si>
  <si>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</si>
  <si>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</si>
  <si>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</si>
  <si>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</si>
  <si>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</si>
  <si>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</si>
  <si>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</si>
  <si>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</si>
  <si>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</si>
  <si>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</si>
  <si>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</si>
  <si>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</si>
  <si>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</si>
  <si>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</si>
  <si>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</si>
  <si>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</si>
  <si>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</si>
  <si>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</si>
  <si>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</si>
  <si>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</si>
  <si>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</si>
  <si>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</si>
  <si>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</si>
  <si>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</si>
  <si>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</si>
  <si>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</si>
  <si>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</si>
  <si>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</si>
  <si>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</si>
  <si>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</si>
  <si>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</si>
  <si>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</si>
  <si>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</si>
  <si>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</si>
  <si>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</si>
  <si>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</si>
  <si>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</si>
  <si>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</si>
  <si>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</si>
  <si>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</si>
  <si>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</si>
  <si>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</si>
  <si>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</si>
  <si>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</si>
  <si>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</si>
  <si>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</si>
  <si>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</si>
  <si>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</si>
  <si>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</si>
  <si>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</si>
  <si>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</si>
  <si>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</si>
  <si>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</si>
  <si>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</si>
  <si>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</si>
  <si>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</si>
  <si>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</si>
  <si>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</si>
  <si>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</si>
  <si>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</si>
  <si>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</si>
  <si>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</si>
  <si>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</si>
  <si>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</si>
  <si>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</si>
  <si>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</si>
  <si>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</si>
  <si>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</si>
  <si>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</si>
  <si>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</si>
  <si>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</si>
  <si>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</si>
  <si>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</si>
  <si>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</si>
  <si>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</si>
  <si>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</si>
  <si>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</si>
  <si>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</si>
  <si>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</si>
  <si>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</si>
  <si>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</si>
  <si>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</si>
  <si>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</si>
  <si>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</si>
  <si>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</si>
  <si>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</si>
  <si>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</si>
  <si>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</si>
  <si>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</si>
  <si>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</si>
  <si>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</si>
  <si>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</si>
  <si>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</si>
  <si>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</si>
  <si>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</si>
  <si>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</si>
  <si>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</si>
  <si>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</si>
  <si>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</si>
  <si>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</si>
  <si>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</si>
  <si>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</si>
  <si>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</si>
  <si>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</si>
  <si>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</si>
  <si>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</si>
  <si>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</si>
  <si>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</si>
  <si>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</si>
  <si>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</si>
  <si>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</si>
  <si>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</si>
  <si>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</si>
  <si>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</si>
  <si>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</si>
  <si>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</si>
  <si>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</si>
  <si>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</si>
  <si>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</si>
  <si>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</si>
  <si>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</si>
  <si>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</si>
  <si>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</si>
  <si>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</si>
  <si>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</si>
  <si>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</si>
  <si>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</si>
  <si>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</si>
  <si>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</si>
  <si>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</si>
  <si>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</si>
  <si>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</si>
  <si>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</si>
  <si>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</si>
  <si>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</si>
  <si>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</si>
  <si>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</si>
  <si>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</si>
  <si>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</si>
  <si>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</si>
  <si>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</si>
  <si>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</si>
  <si>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</si>
  <si>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</si>
  <si>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</si>
  <si>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</si>
  <si>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</si>
  <si>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</si>
  <si>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</si>
  <si>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</si>
  <si>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</si>
  <si>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</si>
  <si>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</si>
  <si>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</si>
  <si>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</si>
  <si>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</si>
  <si>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</si>
  <si>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</si>
  <si>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</si>
  <si>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</si>
  <si>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</si>
  <si>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</si>
  <si>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</si>
  <si>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</si>
  <si>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</si>
  <si>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</si>
  <si>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</si>
  <si>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</si>
  <si>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</si>
  <si>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</si>
  <si>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</si>
  <si>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</si>
  <si>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</si>
  <si>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</si>
  <si>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</si>
  <si>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</si>
  <si>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</si>
  <si>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</si>
  <si>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</si>
  <si>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</si>
  <si>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</si>
  <si>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</si>
  <si>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</si>
  <si>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</si>
  <si>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</si>
  <si>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</si>
  <si>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</si>
  <si>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</si>
  <si>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</si>
  <si>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</si>
  <si>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</si>
  <si>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</si>
  <si>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</si>
  <si>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</si>
  <si>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</si>
  <si>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</si>
  <si>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</si>
  <si>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</si>
  <si>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</si>
  <si>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</si>
  <si>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</si>
  <si>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</si>
  <si>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</si>
  <si>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</si>
  <si>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</si>
  <si>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</si>
  <si>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</si>
  <si>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</si>
  <si>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</si>
  <si>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</si>
  <si>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</si>
  <si>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</si>
  <si>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</si>
  <si>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</si>
  <si>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</si>
  <si>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</si>
  <si>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</si>
  <si>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</si>
  <si>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</si>
  <si>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</si>
  <si>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</si>
  <si>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</si>
  <si>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</si>
  <si>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</si>
  <si>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</si>
  <si>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</si>
  <si>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</si>
  <si>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</si>
  <si>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</si>
  <si>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</si>
  <si>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</si>
  <si>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</si>
  <si>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</si>
  <si>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</si>
  <si>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</si>
  <si>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</si>
  <si>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</si>
  <si>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</si>
  <si>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</si>
  <si>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</si>
  <si>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</si>
  <si>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</si>
  <si>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</si>
  <si>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</si>
  <si>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</si>
  <si>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</si>
  <si>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</si>
  <si>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</si>
  <si>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</si>
  <si>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</si>
  <si>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</si>
  <si>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</si>
  <si>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</si>
  <si>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</si>
  <si>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</si>
  <si>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</si>
  <si>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</si>
  <si>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</si>
  <si>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</si>
  <si>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</si>
  <si>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</si>
  <si>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</si>
  <si>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</si>
  <si>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</si>
  <si>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</si>
  <si>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</si>
  <si>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</si>
  <si>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</si>
  <si>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</si>
  <si>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</si>
  <si>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</si>
  <si>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</si>
  <si>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</si>
  <si>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</si>
  <si>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</si>
  <si>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</si>
  <si>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</si>
  <si>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</si>
  <si>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</si>
  <si>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</si>
  <si>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</si>
  <si>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</si>
  <si>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</si>
  <si>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</si>
  <si>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</si>
  <si>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</si>
  <si>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</si>
  <si>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</si>
  <si>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</si>
  <si>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</si>
  <si>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</si>
  <si>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</si>
  <si>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</si>
  <si>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</si>
  <si>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</si>
  <si>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</si>
  <si>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</si>
  <si>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</si>
  <si>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</si>
  <si>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</si>
  <si>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</si>
  <si>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</si>
  <si>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</si>
  <si>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</si>
  <si>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</si>
  <si>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</si>
  <si>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</si>
  <si>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</si>
  <si>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</si>
  <si>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</si>
  <si>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</si>
  <si>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</si>
  <si>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</si>
  <si>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</si>
  <si>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</si>
  <si>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</si>
  <si>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</si>
  <si>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</si>
  <si>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</si>
  <si>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</si>
  <si>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</si>
  <si>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</si>
  <si>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</si>
  <si>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</si>
  <si>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</si>
  <si>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</si>
  <si>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</si>
  <si>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</si>
  <si>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</si>
  <si>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</si>
  <si>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</si>
  <si>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</si>
  <si>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</si>
  <si>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</si>
  <si>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</si>
  <si>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</si>
  <si>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</si>
  <si>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</si>
  <si>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</si>
  <si>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</si>
  <si>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</si>
  <si>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</si>
  <si>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</si>
  <si>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</si>
  <si>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</si>
  <si>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</si>
  <si>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</si>
  <si>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</si>
  <si>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</si>
  <si>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</si>
  <si>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</si>
  <si>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</si>
  <si>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</si>
  <si>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</si>
  <si>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</si>
  <si>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</si>
  <si>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</si>
  <si>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</si>
  <si>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</si>
  <si>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</si>
  <si>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</si>
  <si>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</si>
  <si>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</si>
  <si>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</si>
  <si>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</si>
  <si>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</si>
  <si>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</si>
  <si>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</si>
  <si>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</si>
  <si>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</si>
  <si>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</si>
  <si>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</si>
  <si>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</si>
  <si>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</si>
  <si>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</si>
  <si>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</si>
  <si>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</si>
  <si>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</si>
  <si>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</si>
  <si>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</si>
  <si>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</si>
  <si>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</si>
  <si>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</si>
  <si>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</si>
  <si>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</si>
  <si>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</si>
  <si>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</si>
  <si>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</si>
  <si>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</si>
  <si>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</si>
  <si>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</si>
  <si>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</si>
  <si>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</si>
  <si>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</si>
  <si>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</si>
  <si>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</si>
  <si>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</si>
  <si>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</si>
  <si>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</si>
  <si>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</si>
  <si>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</si>
  <si>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</si>
  <si>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</si>
  <si>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</si>
  <si>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</si>
  <si>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</si>
  <si>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</si>
  <si>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</si>
  <si>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</si>
  <si>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</si>
  <si>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</si>
  <si>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</si>
  <si>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</si>
  <si>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</si>
  <si>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</si>
  <si>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</si>
  <si>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</si>
  <si>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</si>
  <si>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</si>
  <si>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</si>
  <si>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</si>
  <si>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</si>
  <si>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</si>
  <si>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</si>
  <si>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</si>
  <si>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</si>
  <si>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</si>
  <si>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</si>
  <si>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</si>
  <si>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</si>
  <si>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</si>
  <si>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</si>
  <si>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</si>
  <si>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</si>
  <si>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</si>
  <si>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</si>
  <si>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</si>
  <si>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</si>
  <si>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</si>
  <si>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</si>
  <si>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</si>
  <si>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</si>
  <si>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</si>
  <si>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</si>
  <si>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</si>
  <si>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</si>
  <si>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</si>
  <si>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</si>
  <si>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</si>
  <si>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2021-25-25001902021</t>
  </si>
  <si>
    <t>25182020196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</si>
  <si>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</si>
  <si>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25-18-2017-773</t>
  </si>
  <si>
    <t>PRESTAR EL SERVICIO DE EDUCACIÓN INICIAL, EN EL MARCO DE LA ATENCIÓN INTEGRAL A NIÑAS Y NIÑOS MENORES DE 5 AÑOS, O HASTA SU INGRESO AL GRADO DE TRANSICIÓN, DE CONFORMIDAD CON LOS MANUALES OPERATIVOS DE LA MODALIDAD Y LAS DIRECTRICES, ESTABLECIDOS POR EL ICBF EN ARMONÍA CON LA POLÍTICA DE ESTADO PARA EL DESARROLLO INTEGRAL DE LA PRIMERA INFANCIA “DE CERO A SIEMPRE”  EN EL SERVICIO DE DESARROLLO INFANTIL.</t>
  </si>
  <si>
    <t xml:space="preserve">
25-18-2016-1094
</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</si>
  <si>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ESTRATÉGIA DE ATENCIÓN INTEGRAL “DE CERO A SIEMPRE”  </t>
  </si>
  <si>
    <t>25-18-2016-957</t>
  </si>
  <si>
    <t>si</t>
  </si>
  <si>
    <t xml:space="preserve">25-18-2015-281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</si>
  <si>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</si>
  <si>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 xml:space="preserve">25-18-2016-361 </t>
  </si>
  <si>
    <t>25-18-2019-195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</si>
  <si>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</si>
  <si>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CAJA DE COMPENSACIÓN FAMILIAR COMPENSAR </t>
  </si>
  <si>
    <t>2020-0225-SPC-8085-1-M001</t>
  </si>
  <si>
    <t>Servicios profesionales pedagógicos para el desarrollo de las jornadas escolares complementarias en la modalidad: Educación Artística y Cultural, conforme al alcance establecido por COMPENSAR en las IED focalizadas en el municipio de Soacha.</t>
  </si>
  <si>
    <t>Contrato 2019-0400-SPC-5372-1</t>
  </si>
  <si>
    <t>escolares complementarias en la modalidad: Educación Artística y Cultural, conforme con el enfoque y el alcance establecido por COMPENSAR en las IED focalizadas en el municipio de Soacha para el 2019</t>
  </si>
  <si>
    <t>2018-0205-SPC-2143-1</t>
  </si>
  <si>
    <t>Servicios profesionales pedagógicos para el desarrollo de las jornadas
escolares complementarias en la modalidad: Educación Artística y
Cultural, conforme con el enfoque y el alcance establecido por
COMPENSAR en las IED focalizadas en el municipio de Soacha</t>
  </si>
  <si>
    <t>CRA 62 No. 67 A - 80</t>
  </si>
  <si>
    <t>6310051</t>
  </si>
  <si>
    <t>fninojesus@fundacionninojesus.org</t>
  </si>
  <si>
    <t>ELVIA TERESA VÁSQUEZ PALACIOS</t>
  </si>
  <si>
    <t xml:space="preserve">ELVIA TERESA VÁSQUEZ PALACIOS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</si>
</sst>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516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860010077</v>
      </c>
      <c r="C20" s="5"/>
      <c r="D20" s="73"/>
      <c r="E20" s="5"/>
      <c r="F20" s="5"/>
      <c r="G20" s="5"/>
      <c r="H20" s="186"/>
      <c r="I20" s="149" t="s">
        <v>516</v>
      </c>
      <c r="J20" s="150" t="s">
        <v>598</v>
      </c>
      <c r="K20" s="151">
        <v>607879540</v>
      </c>
      <c r="L20" s="152">
        <v>44197</v>
      </c>
      <c r="M20" s="152">
        <v>44561</v>
      </c>
      <c r="N20" s="135">
        <f>+(M20-L20)/30</f>
        <v>12.133333333333333</v>
      </c>
      <c r="O20" s="138"/>
      <c r="U20" s="134"/>
      <c r="V20" s="105">
        <f ca="1">NOW()</f>
        <v>44193.668092245367</v>
      </c>
      <c r="W20" s="105">
        <f ca="1">NOW()</f>
        <v>44193.668092245367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NIÑO JESUS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2688</v>
      </c>
      <c r="E48" s="145">
        <v>43483</v>
      </c>
      <c r="F48" s="145">
        <v>43819</v>
      </c>
      <c r="G48" s="160">
        <f>IF(AND(E48&lt;&gt;"",F48&lt;&gt;""),((F48-E48)/30),"")</f>
        <v>11.2</v>
      </c>
      <c r="H48" s="114" t="s">
        <v>2689</v>
      </c>
      <c r="I48" s="113" t="s">
        <v>516</v>
      </c>
      <c r="J48" s="113" t="s">
        <v>598</v>
      </c>
      <c r="K48" s="116">
        <v>377219130</v>
      </c>
      <c r="L48" s="115"/>
      <c r="M48" s="117">
        <v>1</v>
      </c>
      <c r="N48" s="115" t="s">
        <v>2634</v>
      </c>
      <c r="O48" s="115" t="s">
        <v>1148</v>
      </c>
      <c r="P48" s="78"/>
    </row>
    <row r="49" spans="1:16" s="6" customFormat="1" ht="24.75" customHeight="1" x14ac:dyDescent="0.25">
      <c r="A49" s="143">
        <v>2</v>
      </c>
      <c r="B49" s="111" t="s">
        <v>2664</v>
      </c>
      <c r="C49" s="112" t="s">
        <v>31</v>
      </c>
      <c r="D49" s="121" t="s">
        <v>2679</v>
      </c>
      <c r="E49" s="145">
        <v>43085</v>
      </c>
      <c r="F49" s="145">
        <v>43404</v>
      </c>
      <c r="G49" s="160">
        <f t="shared" ref="G49:G50" si="2">IF(AND(E49&lt;&gt;"",F49&lt;&gt;""),((F49-E49)/30),"")</f>
        <v>10.633333333333333</v>
      </c>
      <c r="H49" s="119" t="s">
        <v>2680</v>
      </c>
      <c r="I49" s="113" t="s">
        <v>516</v>
      </c>
      <c r="J49" s="113" t="s">
        <v>598</v>
      </c>
      <c r="K49" s="123">
        <v>219520020</v>
      </c>
      <c r="L49" s="115"/>
      <c r="M49" s="117">
        <v>1</v>
      </c>
      <c r="N49" s="124" t="s">
        <v>2634</v>
      </c>
      <c r="O49" s="115" t="s">
        <v>26</v>
      </c>
      <c r="P49" s="78"/>
    </row>
    <row r="50" spans="1:16" s="6" customFormat="1" ht="24.75" customHeight="1" x14ac:dyDescent="0.25">
      <c r="A50" s="143">
        <v>3</v>
      </c>
      <c r="B50" s="111" t="s">
        <v>2664</v>
      </c>
      <c r="C50" s="112" t="s">
        <v>31</v>
      </c>
      <c r="D50" s="251" t="s">
        <v>2681</v>
      </c>
      <c r="E50" s="145">
        <v>42720</v>
      </c>
      <c r="F50" s="145">
        <v>43084</v>
      </c>
      <c r="G50" s="160">
        <f t="shared" si="2"/>
        <v>12.133333333333333</v>
      </c>
      <c r="H50" s="122" t="s">
        <v>2682</v>
      </c>
      <c r="I50" s="113" t="s">
        <v>516</v>
      </c>
      <c r="J50" s="113" t="s">
        <v>598</v>
      </c>
      <c r="K50" s="123">
        <v>301409548</v>
      </c>
      <c r="L50" s="115"/>
      <c r="M50" s="117">
        <v>1</v>
      </c>
      <c r="N50" s="124" t="s">
        <v>27</v>
      </c>
      <c r="O50" s="115" t="s">
        <v>26</v>
      </c>
      <c r="P50" s="78"/>
    </row>
    <row r="51" spans="1:16" s="6" customFormat="1" ht="24.75" customHeight="1" outlineLevel="1" x14ac:dyDescent="0.25">
      <c r="A51" s="143">
        <v>4</v>
      </c>
      <c r="B51" s="111" t="s">
        <v>2664</v>
      </c>
      <c r="C51" s="112" t="s">
        <v>31</v>
      </c>
      <c r="D51" s="121" t="s">
        <v>2687</v>
      </c>
      <c r="E51" s="145">
        <v>42398</v>
      </c>
      <c r="F51" s="145">
        <v>42674</v>
      </c>
      <c r="G51" s="160">
        <f t="shared" ref="G51:G107" si="3">IF(AND(E51&lt;&gt;"",F51&lt;&gt;""),((F51-E51)/30),"")</f>
        <v>9.1999999999999993</v>
      </c>
      <c r="H51" s="119" t="s">
        <v>2682</v>
      </c>
      <c r="I51" s="113" t="s">
        <v>516</v>
      </c>
      <c r="J51" s="113" t="s">
        <v>598</v>
      </c>
      <c r="K51" s="123">
        <v>310449419</v>
      </c>
      <c r="L51" s="115"/>
      <c r="M51" s="117">
        <v>1</v>
      </c>
      <c r="N51" s="124" t="s">
        <v>27</v>
      </c>
      <c r="O51" s="115" t="s">
        <v>26</v>
      </c>
      <c r="P51" s="78"/>
    </row>
    <row r="52" spans="1:16" s="7" customFormat="1" ht="24.75" customHeight="1" outlineLevel="1" x14ac:dyDescent="0.25">
      <c r="A52" s="144">
        <v>5</v>
      </c>
      <c r="B52" s="122" t="s">
        <v>2664</v>
      </c>
      <c r="C52" s="112" t="s">
        <v>31</v>
      </c>
      <c r="D52" s="121" t="s">
        <v>2683</v>
      </c>
      <c r="E52" s="145">
        <v>42675</v>
      </c>
      <c r="F52" s="145">
        <v>42719</v>
      </c>
      <c r="G52" s="160">
        <f t="shared" si="3"/>
        <v>1.4666666666666666</v>
      </c>
      <c r="H52" s="119" t="s">
        <v>2682</v>
      </c>
      <c r="I52" s="113" t="s">
        <v>516</v>
      </c>
      <c r="J52" s="113" t="s">
        <v>598</v>
      </c>
      <c r="K52" s="123">
        <v>56831028</v>
      </c>
      <c r="L52" s="115"/>
      <c r="M52" s="117">
        <v>1</v>
      </c>
      <c r="N52" s="124" t="s">
        <v>27</v>
      </c>
      <c r="O52" s="115" t="s">
        <v>2684</v>
      </c>
      <c r="P52" s="79"/>
    </row>
    <row r="53" spans="1:16" s="7" customFormat="1" ht="24.75" customHeight="1" outlineLevel="1" x14ac:dyDescent="0.25">
      <c r="A53" s="144">
        <v>6</v>
      </c>
      <c r="B53" s="122" t="s">
        <v>2664</v>
      </c>
      <c r="C53" s="112" t="s">
        <v>31</v>
      </c>
      <c r="D53" s="121" t="s">
        <v>2685</v>
      </c>
      <c r="E53" s="145">
        <v>42054</v>
      </c>
      <c r="F53" s="145">
        <v>42369</v>
      </c>
      <c r="G53" s="160">
        <f t="shared" si="3"/>
        <v>10.5</v>
      </c>
      <c r="H53" s="119" t="s">
        <v>2686</v>
      </c>
      <c r="I53" s="113" t="s">
        <v>516</v>
      </c>
      <c r="J53" s="113" t="s">
        <v>598</v>
      </c>
      <c r="K53" s="123">
        <v>434507930</v>
      </c>
      <c r="L53" s="115"/>
      <c r="M53" s="117">
        <v>1</v>
      </c>
      <c r="N53" s="124" t="s">
        <v>27</v>
      </c>
      <c r="O53" s="115" t="s">
        <v>26</v>
      </c>
      <c r="P53" s="79"/>
    </row>
    <row r="54" spans="1:16" s="7" customFormat="1" ht="24.75" customHeight="1" outlineLevel="1" x14ac:dyDescent="0.25">
      <c r="A54" s="144">
        <v>7</v>
      </c>
      <c r="B54" s="111" t="s">
        <v>2690</v>
      </c>
      <c r="C54" s="112" t="s">
        <v>32</v>
      </c>
      <c r="D54" s="121" t="s">
        <v>2691</v>
      </c>
      <c r="E54" s="145">
        <v>43857</v>
      </c>
      <c r="F54" s="145">
        <v>43962</v>
      </c>
      <c r="G54" s="160">
        <f t="shared" si="3"/>
        <v>3.5</v>
      </c>
      <c r="H54" s="119" t="s">
        <v>2692</v>
      </c>
      <c r="I54" s="113" t="s">
        <v>516</v>
      </c>
      <c r="J54" s="113" t="s">
        <v>598</v>
      </c>
      <c r="K54" s="123">
        <v>151492101</v>
      </c>
      <c r="L54" s="115"/>
      <c r="M54" s="117">
        <v>1</v>
      </c>
      <c r="N54" s="115" t="s">
        <v>27</v>
      </c>
      <c r="O54" s="115" t="s">
        <v>1148</v>
      </c>
      <c r="P54" s="79"/>
    </row>
    <row r="55" spans="1:16" s="7" customFormat="1" ht="24.75" customHeight="1" outlineLevel="1" x14ac:dyDescent="0.25">
      <c r="A55" s="144">
        <v>8</v>
      </c>
      <c r="B55" s="122" t="s">
        <v>2690</v>
      </c>
      <c r="C55" s="112" t="s">
        <v>32</v>
      </c>
      <c r="D55" s="110" t="s">
        <v>2693</v>
      </c>
      <c r="E55" s="145">
        <v>43518</v>
      </c>
      <c r="F55" s="145">
        <v>43830</v>
      </c>
      <c r="G55" s="160">
        <f t="shared" si="3"/>
        <v>10.4</v>
      </c>
      <c r="H55" s="114" t="s">
        <v>2694</v>
      </c>
      <c r="I55" s="113" t="s">
        <v>516</v>
      </c>
      <c r="J55" s="113" t="s">
        <v>598</v>
      </c>
      <c r="K55" s="118">
        <v>808250941</v>
      </c>
      <c r="L55" s="115"/>
      <c r="M55" s="117">
        <v>1</v>
      </c>
      <c r="N55" s="115" t="s">
        <v>27</v>
      </c>
      <c r="O55" s="115" t="s">
        <v>1148</v>
      </c>
      <c r="P55" s="79"/>
    </row>
    <row r="56" spans="1:16" s="7" customFormat="1" ht="24.75" customHeight="1" outlineLevel="1" x14ac:dyDescent="0.25">
      <c r="A56" s="144">
        <v>9</v>
      </c>
      <c r="B56" s="111" t="s">
        <v>2690</v>
      </c>
      <c r="C56" s="112" t="s">
        <v>32</v>
      </c>
      <c r="D56" s="110" t="s">
        <v>2695</v>
      </c>
      <c r="E56" s="145">
        <v>43122</v>
      </c>
      <c r="F56" s="145">
        <v>43446</v>
      </c>
      <c r="G56" s="160">
        <f t="shared" si="3"/>
        <v>10.8</v>
      </c>
      <c r="H56" s="119" t="s">
        <v>2696</v>
      </c>
      <c r="I56" s="113" t="s">
        <v>516</v>
      </c>
      <c r="J56" s="113" t="s">
        <v>598</v>
      </c>
      <c r="K56" s="118">
        <v>488853692</v>
      </c>
      <c r="L56" s="115"/>
      <c r="M56" s="117">
        <v>1</v>
      </c>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2678</v>
      </c>
      <c r="I114" s="121" t="s">
        <v>516</v>
      </c>
      <c r="J114" s="121" t="s">
        <v>598</v>
      </c>
      <c r="K114" s="123">
        <v>374129520</v>
      </c>
      <c r="L114" s="100">
        <f>+IF(AND(K114&gt;0,O114="Ejecución"),(K114/877802)*Tabla28[[#This Row],[% participación]],IF(AND(K114&gt;0,O114&lt;&gt;"Ejecución"),"-",""))</f>
        <v>426.21174251140917</v>
      </c>
      <c r="M114" s="124"/>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18236386.199999999</v>
      </c>
      <c r="F185" s="92"/>
      <c r="G185" s="93"/>
      <c r="H185" s="88"/>
      <c r="I185" s="90" t="s">
        <v>2627</v>
      </c>
      <c r="J185" s="166">
        <f>+SUM(M179:M183)</f>
        <v>0.02</v>
      </c>
      <c r="K185" s="202" t="s">
        <v>2628</v>
      </c>
      <c r="L185" s="202"/>
      <c r="M185" s="94">
        <f>+J185*(SUM(K20:K35))</f>
        <v>12157590.800000001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22606</v>
      </c>
      <c r="D193" s="5"/>
      <c r="E193" s="126">
        <v>3526</v>
      </c>
      <c r="F193" s="5"/>
      <c r="G193" s="5"/>
      <c r="H193" s="147" t="s">
        <v>2701</v>
      </c>
      <c r="J193" s="5"/>
      <c r="K193" s="127">
        <v>39082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2700</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a65d333d-5b59-4810-bc94-b80d9325abbc"/>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CLAUDIA</cp:lastModifiedBy>
  <cp:lastPrinted>2020-12-28T20:31:29Z</cp:lastPrinted>
  <dcterms:created xsi:type="dcterms:W3CDTF">2020-10-14T21:57:42Z</dcterms:created>
  <dcterms:modified xsi:type="dcterms:W3CDTF">2020-12-28T21:09:22Z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