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ADMINISTRATIVO 2020\BANCO OFERENT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<sst xmlns="http://schemas.openxmlformats.org/spreadsheetml/2006/main" count="3206" uniqueCount="2724">
  <si>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</si>
  <si>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</si>
  <si>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</si>
  <si>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</si>
  <si>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</si>
  <si>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</si>
  <si>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</si>
  <si>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</si>
  <si>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</si>
  <si>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</si>
  <si>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</si>
  <si>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</si>
  <si>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</si>
  <si>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</si>
  <si>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</si>
  <si>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</si>
  <si>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</si>
  <si>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</si>
  <si>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</si>
  <si>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</si>
  <si>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</si>
  <si>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</si>
  <si>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</si>
  <si>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</si>
  <si>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</si>
  <si>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</si>
  <si>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</si>
  <si>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</si>
  <si>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</si>
  <si>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</si>
  <si>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</si>
  <si>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</si>
  <si>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</si>
  <si>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</si>
  <si>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</si>
  <si>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</si>
  <si>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</si>
  <si>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</si>
  <si>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</si>
  <si>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</si>
  <si>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</si>
  <si>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</si>
  <si>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</si>
  <si>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</si>
  <si>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</si>
  <si>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</si>
  <si>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</si>
  <si>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</si>
  <si>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</si>
  <si>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</si>
  <si>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</si>
  <si>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</si>
  <si>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</si>
  <si>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</si>
  <si>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</si>
  <si>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</si>
  <si>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</si>
  <si>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</si>
  <si>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</si>
  <si>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</si>
  <si>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</si>
  <si>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</si>
  <si>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</si>
  <si>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</si>
  <si>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</si>
  <si>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</si>
  <si>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</si>
  <si>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</si>
  <si>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</si>
  <si>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</si>
  <si>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</si>
  <si>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</si>
  <si>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</si>
  <si>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</si>
  <si>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</si>
  <si>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</si>
  <si>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</si>
  <si>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</si>
  <si>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</si>
  <si>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</si>
  <si>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</si>
  <si>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</si>
  <si>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</si>
  <si>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</si>
  <si>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</si>
  <si>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</si>
  <si>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</si>
  <si>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</si>
  <si>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</si>
  <si>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</si>
  <si>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</si>
  <si>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</si>
  <si>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</si>
  <si>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</si>
  <si>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</si>
  <si>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</si>
  <si>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</si>
  <si>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</si>
  <si>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</si>
  <si>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</si>
  <si>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</si>
  <si>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</si>
  <si>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</si>
  <si>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</si>
  <si>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</si>
  <si>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</si>
  <si>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</si>
  <si>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</si>
  <si>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</si>
  <si>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</si>
  <si>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</si>
  <si>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</si>
  <si>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</si>
  <si>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</si>
  <si>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</si>
  <si>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</si>
  <si>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</si>
  <si>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</si>
  <si>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</si>
  <si>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</si>
  <si>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</si>
  <si>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</si>
  <si>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</si>
  <si>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</si>
  <si>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</si>
  <si>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</si>
  <si>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</si>
  <si>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</si>
  <si>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</si>
  <si>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</si>
  <si>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</si>
  <si>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</si>
  <si>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</si>
  <si>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</si>
  <si>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</si>
  <si>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</si>
  <si>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</si>
  <si>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</si>
  <si>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</si>
  <si>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</si>
  <si>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</si>
  <si>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</si>
  <si>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</si>
  <si>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</si>
  <si>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</si>
  <si>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</si>
  <si>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</si>
  <si>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</si>
  <si>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</si>
  <si>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</si>
  <si>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</si>
  <si>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</si>
  <si>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</si>
  <si>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</si>
  <si>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</si>
  <si>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</si>
  <si>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</si>
  <si>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</si>
  <si>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</si>
  <si>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</si>
  <si>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</si>
  <si>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</si>
  <si>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</si>
  <si>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</si>
  <si>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</si>
  <si>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</si>
  <si>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</si>
  <si>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</si>
  <si>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</si>
  <si>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</si>
  <si>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</si>
  <si>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</si>
  <si>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</si>
  <si>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</si>
  <si>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</si>
  <si>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</si>
  <si>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</si>
  <si>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</si>
  <si>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</si>
  <si>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</si>
  <si>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</si>
  <si>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</si>
  <si>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</si>
  <si>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</si>
  <si>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</si>
  <si>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</si>
  <si>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</si>
  <si>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</si>
  <si>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</si>
  <si>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</si>
  <si>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</si>
  <si>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</si>
  <si>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</si>
  <si>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</si>
  <si>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</si>
  <si>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</si>
  <si>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</si>
  <si>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</si>
  <si>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</si>
  <si>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</si>
  <si>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</si>
  <si>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</si>
  <si>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</si>
  <si>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</si>
  <si>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</si>
  <si>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</si>
  <si>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</si>
  <si>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</si>
  <si>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</si>
  <si>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</si>
  <si>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</si>
  <si>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</si>
  <si>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</si>
  <si>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</si>
  <si>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</si>
  <si>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</si>
  <si>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</si>
  <si>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</si>
  <si>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</si>
  <si>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</si>
  <si>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</si>
  <si>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</si>
  <si>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</si>
  <si>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</si>
  <si>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</si>
  <si>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</si>
  <si>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</si>
  <si>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</si>
  <si>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</si>
  <si>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</si>
  <si>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</si>
  <si>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</si>
  <si>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</si>
  <si>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</si>
  <si>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</si>
  <si>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</si>
  <si>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</si>
  <si>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</si>
  <si>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</si>
  <si>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</si>
  <si>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</si>
  <si>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</si>
  <si>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</si>
  <si>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</si>
  <si>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</si>
  <si>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</si>
  <si>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</si>
  <si>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</si>
  <si>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</si>
  <si>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</si>
  <si>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</si>
  <si>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</si>
  <si>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</si>
  <si>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</si>
  <si>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</si>
  <si>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</si>
  <si>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</si>
  <si>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</si>
  <si>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</si>
  <si>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</si>
  <si>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</si>
  <si>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</si>
  <si>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</si>
  <si>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</si>
  <si>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</si>
  <si>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</si>
  <si>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</si>
  <si>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</si>
  <si>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</si>
  <si>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</si>
  <si>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</si>
  <si>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</si>
  <si>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</si>
  <si>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</si>
  <si>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</si>
  <si>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</si>
  <si>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</si>
  <si>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</si>
  <si>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</si>
  <si>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</si>
  <si>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</si>
  <si>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</si>
  <si>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</si>
  <si>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</si>
  <si>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</si>
  <si>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</si>
  <si>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</si>
  <si>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</si>
  <si>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</si>
  <si>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</si>
  <si>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</si>
  <si>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</si>
  <si>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</si>
  <si>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</si>
  <si>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</si>
  <si>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</si>
  <si>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</si>
  <si>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</si>
  <si>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</si>
  <si>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</si>
  <si>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</si>
  <si>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</si>
  <si>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</si>
  <si>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</si>
  <si>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</si>
  <si>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</si>
  <si>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</si>
  <si>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</si>
  <si>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</si>
  <si>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</si>
  <si>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</si>
  <si>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</si>
  <si>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</si>
  <si>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</si>
  <si>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</si>
  <si>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</si>
  <si>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</si>
  <si>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</si>
  <si>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</si>
  <si>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</si>
  <si>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</si>
  <si>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</si>
  <si>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</si>
  <si>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</si>
  <si>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</si>
  <si>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</si>
  <si>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</si>
  <si>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</si>
  <si>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</si>
  <si>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</si>
  <si>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</si>
  <si>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</si>
  <si>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</si>
  <si>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</si>
  <si>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</si>
  <si>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</si>
  <si>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</si>
  <si>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</si>
  <si>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</si>
  <si>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</si>
  <si>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</si>
  <si>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</si>
  <si>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</si>
  <si>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</si>
  <si>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</si>
  <si>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</si>
  <si>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</si>
  <si>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</si>
  <si>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</si>
  <si>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</si>
  <si>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</si>
  <si>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</si>
  <si>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</si>
  <si>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</si>
  <si>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</si>
  <si>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</si>
  <si>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</si>
  <si>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</si>
  <si>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</si>
  <si>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</si>
  <si>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</si>
  <si>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</si>
  <si>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</si>
  <si>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</si>
  <si>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</si>
  <si>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</si>
  <si>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</si>
  <si>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</si>
  <si>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</si>
  <si>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</si>
  <si>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</si>
  <si>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</si>
  <si>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</si>
  <si>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</si>
  <si>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</si>
  <si>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</si>
  <si>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</si>
  <si>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</si>
  <si>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</si>
  <si>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</si>
  <si>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</si>
  <si>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</si>
  <si>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</si>
  <si>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</si>
  <si>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</si>
  <si>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</si>
  <si>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</si>
  <si>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</si>
  <si>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</si>
  <si>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</si>
  <si>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</si>
  <si>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</si>
  <si>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</si>
  <si>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</si>
  <si>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</si>
  <si>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</si>
  <si>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</si>
  <si>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</si>
  <si>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</si>
  <si>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</si>
  <si>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</si>
  <si>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</si>
  <si>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</si>
  <si>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</si>
  <si>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</si>
  <si>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</si>
  <si>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</si>
  <si>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</si>
  <si>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</si>
  <si>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</si>
  <si>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</si>
  <si>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</si>
  <si>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</si>
  <si>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</si>
  <si>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</si>
  <si>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</si>
  <si>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</si>
  <si>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</si>
  <si>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</si>
  <si>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</si>
  <si>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</si>
  <si>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</si>
  <si>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</si>
  <si>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</si>
  <si>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</si>
  <si>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</si>
  <si>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</si>
  <si>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</si>
  <si>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</si>
  <si>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</si>
  <si>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</si>
  <si>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</si>
  <si>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</si>
  <si>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</si>
  <si>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</si>
  <si>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</si>
  <si>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</si>
  <si>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</si>
  <si>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</si>
  <si>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</si>
  <si>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</si>
  <si>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</si>
  <si>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</si>
  <si>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</si>
  <si>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</si>
  <si>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</si>
  <si>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</si>
  <si>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</si>
  <si>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</si>
  <si>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</si>
  <si>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</si>
  <si>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</si>
  <si>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</si>
  <si>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</si>
  <si>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</si>
  <si>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</si>
  <si>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</si>
  <si>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</si>
  <si>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</si>
  <si>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</si>
  <si>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</si>
  <si>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</si>
  <si>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</si>
  <si>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</si>
  <si>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</si>
  <si>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</si>
  <si>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</si>
  <si>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</si>
  <si>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</si>
  <si>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</si>
  <si>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</si>
  <si>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</si>
  <si>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</si>
  <si>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</si>
  <si>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</si>
  <si>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</si>
  <si>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</si>
  <si>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</si>
  <si>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</si>
  <si>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</si>
  <si>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</si>
  <si>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</si>
  <si>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</si>
  <si>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</si>
  <si>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</si>
  <si>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</si>
  <si>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</si>
  <si>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</si>
  <si>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</si>
  <si>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</si>
  <si>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</si>
  <si>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</si>
  <si>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</si>
  <si>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</si>
  <si>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</si>
  <si>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</si>
  <si>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</si>
  <si>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</si>
  <si>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</si>
  <si>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</si>
  <si>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</si>
  <si>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</si>
  <si>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</si>
  <si>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</si>
  <si>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</si>
  <si>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</si>
  <si>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</si>
  <si>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</si>
  <si>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</si>
  <si>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</si>
  <si>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</si>
  <si>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</si>
  <si>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</si>
  <si>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</si>
  <si>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</si>
  <si>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</si>
  <si>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</si>
  <si>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</si>
  <si>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</si>
  <si>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</si>
  <si>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</si>
  <si>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</si>
  <si>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</si>
  <si>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</si>
  <si>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</si>
  <si>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</si>
  <si>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</si>
  <si>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</si>
  <si>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</si>
  <si>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</si>
  <si>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</si>
  <si>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</si>
  <si>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</si>
  <si>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</si>
  <si>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</si>
  <si>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</si>
  <si>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</si>
  <si>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</si>
  <si>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</si>
  <si>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</si>
  <si>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</si>
  <si>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</si>
  <si>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</si>
  <si>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</si>
  <si>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</si>
  <si>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</si>
  <si>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</si>
  <si>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</si>
  <si>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</si>
  <si>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</si>
  <si>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</si>
  <si>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</si>
  <si>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</si>
  <si>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</si>
  <si>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</si>
  <si>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</si>
  <si>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</si>
  <si>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</si>
  <si>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</si>
  <si>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</si>
  <si>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</si>
  <si>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</si>
  <si>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</si>
  <si>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</si>
  <si>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</si>
  <si>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</si>
  <si>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</si>
  <si>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</si>
  <si>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</si>
  <si>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</si>
  <si>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</si>
  <si>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</si>
  <si>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</si>
  <si>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</si>
  <si>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</si>
  <si>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</si>
  <si>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</si>
  <si>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</si>
  <si>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</si>
  <si>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</si>
  <si>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</si>
  <si>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</si>
  <si>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</si>
  <si>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</si>
  <si>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</si>
  <si>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</si>
  <si>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</si>
  <si>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</si>
  <si>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</si>
  <si>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</si>
  <si>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</si>
  <si>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</si>
  <si>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</si>
  <si>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</si>
  <si>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</si>
  <si>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</si>
  <si>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</si>
  <si>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</si>
  <si>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</si>
  <si>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</si>
  <si>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</si>
  <si>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</si>
  <si>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</si>
  <si>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</si>
  <si>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</si>
  <si>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</si>
  <si>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</si>
  <si>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</si>
  <si>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</si>
  <si>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</si>
  <si>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</si>
  <si>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</si>
  <si>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</si>
  <si>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</si>
  <si>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</si>
  <si>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</si>
  <si>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</si>
  <si>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</si>
  <si>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</si>
  <si>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</si>
  <si>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</si>
  <si>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</si>
  <si>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</si>
  <si>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</si>
  <si>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</si>
  <si>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</si>
  <si>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</si>
  <si>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</si>
  <si>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</si>
  <si>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</si>
  <si>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</si>
  <si>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</si>
  <si>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</si>
  <si>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</si>
  <si>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</si>
  <si>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</si>
  <si>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</si>
  <si>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</si>
  <si>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</si>
  <si>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</si>
  <si>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</si>
  <si>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</si>
  <si>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</si>
  <si>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</si>
  <si>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</si>
  <si>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</si>
  <si>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</si>
  <si>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</si>
  <si>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</si>
  <si>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</si>
  <si>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</si>
  <si>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</si>
  <si>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</si>
  <si>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</si>
  <si>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</si>
  <si>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</si>
  <si>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</si>
  <si>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</si>
  <si>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</si>
  <si>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</si>
  <si>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</si>
  <si>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</si>
  <si>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</si>
  <si>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</si>
  <si>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</si>
  <si>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</si>
  <si>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</si>
  <si>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</si>
  <si>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</si>
  <si>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</si>
  <si>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</si>
  <si>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</si>
  <si>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</si>
  <si>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</si>
  <si>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</si>
  <si>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</si>
  <si>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</si>
  <si>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</si>
  <si>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</si>
  <si>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</si>
  <si>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</si>
  <si>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</si>
  <si>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</si>
  <si>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</si>
  <si>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</si>
  <si>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</si>
  <si>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</si>
  <si>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</si>
  <si>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</si>
  <si>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</si>
  <si>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</si>
  <si>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</si>
  <si>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</si>
  <si>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</si>
  <si>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</si>
  <si>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</si>
  <si>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</si>
  <si>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</si>
  <si>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</si>
  <si>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</si>
  <si>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</si>
  <si>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</si>
  <si>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</si>
  <si>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</si>
  <si>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</si>
  <si>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</si>
  <si>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</si>
  <si>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</si>
  <si>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</si>
  <si>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</si>
  <si>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</si>
  <si>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</si>
  <si>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</si>
  <si>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</si>
  <si>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</si>
  <si>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</si>
  <si>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</si>
  <si>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</si>
  <si>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</si>
  <si>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</si>
  <si>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</si>
  <si>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</si>
  <si>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</si>
  <si>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</si>
  <si>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</si>
  <si>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</si>
  <si>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</si>
  <si>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</si>
  <si>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</si>
  <si>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</si>
  <si>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</si>
  <si>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</si>
  <si>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</si>
  <si>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</si>
  <si>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</si>
  <si>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</si>
  <si>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</si>
  <si>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</si>
  <si>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</si>
  <si>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</si>
  <si>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</si>
  <si>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</si>
  <si>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</si>
  <si>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</si>
  <si>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</si>
  <si>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</si>
  <si>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</si>
  <si>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</si>
  <si>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</si>
  <si>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</si>
  <si>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</si>
  <si>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</si>
  <si>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</si>
  <si>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</si>
  <si>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</si>
  <si>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</si>
  <si>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</si>
  <si>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</si>
  <si>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</si>
  <si>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</si>
  <si>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</si>
  <si>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</si>
  <si>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</si>
  <si>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</si>
  <si>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</si>
  <si>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</si>
  <si>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</si>
  <si>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</si>
  <si>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</si>
  <si>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</si>
  <si>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</si>
  <si>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</si>
  <si>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</si>
  <si>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</si>
  <si>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</si>
  <si>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</si>
  <si>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</si>
  <si>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</si>
  <si>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</si>
  <si>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</si>
  <si>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</si>
  <si>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</si>
  <si>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</si>
  <si>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</si>
  <si>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</si>
  <si>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</si>
  <si>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</si>
  <si>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</si>
  <si>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</si>
  <si>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</si>
  <si>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</si>
  <si>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</si>
  <si>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</si>
  <si>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</si>
  <si>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</si>
  <si>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</si>
  <si>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</si>
  <si>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</si>
  <si>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</si>
  <si>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</si>
  <si>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</si>
  <si>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</si>
  <si>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</si>
  <si>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</si>
  <si>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</si>
  <si>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</si>
  <si>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</si>
  <si>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</si>
  <si>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</si>
  <si>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</si>
  <si>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</si>
  <si>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</si>
  <si>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</si>
  <si>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</si>
  <si>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</si>
  <si>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</si>
  <si>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</si>
  <si>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</si>
  <si>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</si>
  <si>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</si>
  <si>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</si>
  <si>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</si>
  <si>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</si>
  <si>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</si>
  <si>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</si>
  <si>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</si>
  <si>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</si>
  <si>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</si>
  <si>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</si>
  <si>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</si>
  <si>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</si>
  <si>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</si>
  <si>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</si>
  <si>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</si>
  <si>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</si>
  <si>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</si>
  <si>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</si>
  <si>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</si>
  <si>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</si>
  <si>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</si>
  <si>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</si>
  <si>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</si>
  <si>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</si>
  <si>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</si>
  <si>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</si>
  <si>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</si>
  <si>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</si>
  <si>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</si>
  <si>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</si>
  <si>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</si>
  <si>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</si>
  <si>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</si>
  <si>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</si>
  <si>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</si>
  <si>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</si>
  <si>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</si>
  <si>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</si>
  <si>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</si>
  <si>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</si>
  <si>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</si>
  <si>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</si>
  <si>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</si>
  <si>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</si>
  <si>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</si>
  <si>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</si>
  <si>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</si>
  <si>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</si>
  <si>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</si>
  <si>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</si>
  <si>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</si>
  <si>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</si>
  <si>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</si>
  <si>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</si>
  <si>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</si>
  <si>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</si>
  <si>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</si>
  <si>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</si>
  <si>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</si>
  <si>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</si>
  <si>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</si>
  <si>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</si>
  <si>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</si>
  <si>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</si>
  <si>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</si>
  <si>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</si>
  <si>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</si>
  <si>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</si>
  <si>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</si>
  <si>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</si>
  <si>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</si>
  <si>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</si>
  <si>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</si>
  <si>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</si>
  <si>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</si>
  <si>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</si>
  <si>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</si>
  <si>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</si>
  <si>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</si>
  <si>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</si>
  <si>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</si>
  <si>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</si>
  <si>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</si>
  <si>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</si>
  <si>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</si>
  <si>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</si>
  <si>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</si>
  <si>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</si>
  <si>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</si>
  <si>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</si>
  <si>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</si>
  <si>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</si>
  <si>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</si>
  <si>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</si>
  <si>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</si>
  <si>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</si>
  <si>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</si>
  <si>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</si>
  <si>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</si>
  <si>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</si>
  <si>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</si>
  <si>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</si>
  <si>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</si>
  <si>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</si>
  <si>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</si>
  <si>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</si>
  <si>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</si>
  <si>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</si>
  <si>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</si>
  <si>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</si>
  <si>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</si>
  <si>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</si>
  <si>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</si>
  <si>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</si>
  <si>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</si>
  <si>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</si>
  <si>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</si>
  <si>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</si>
  <si>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</si>
  <si>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</si>
  <si>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</si>
  <si>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</si>
  <si>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</si>
  <si>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</si>
  <si>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</si>
  <si>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</si>
  <si>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</si>
  <si>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</si>
  <si>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</si>
  <si>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</si>
  <si>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</si>
  <si>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</si>
  <si>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</si>
  <si>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</si>
  <si>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</si>
  <si>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</si>
  <si>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</si>
  <si>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</si>
  <si>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</si>
  <si>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</si>
  <si>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</si>
  <si>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</si>
  <si>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</si>
  <si>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</si>
  <si>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</si>
  <si>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</si>
  <si>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</si>
  <si>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</si>
  <si>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</si>
  <si>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</si>
  <si>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</si>
  <si>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</si>
  <si>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</si>
  <si>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</si>
  <si>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</si>
  <si>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</si>
  <si>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</si>
  <si>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</si>
  <si>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</si>
  <si>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</si>
  <si>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</si>
  <si>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</si>
  <si>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</si>
  <si>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</si>
  <si>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</si>
  <si>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</si>
  <si>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</si>
  <si>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</si>
  <si>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</si>
  <si>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</si>
  <si>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</si>
  <si>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</si>
  <si>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</si>
  <si>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</si>
  <si>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</si>
  <si>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</si>
  <si>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</si>
  <si>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</si>
  <si>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</si>
  <si>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</si>
  <si>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</si>
  <si>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</si>
  <si>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</si>
  <si>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</si>
  <si>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</si>
  <si>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</si>
  <si>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</si>
  <si>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</si>
  <si>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</si>
  <si>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</si>
  <si>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</si>
  <si>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</si>
  <si>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</si>
  <si>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</si>
  <si>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</si>
  <si>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</si>
  <si>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</si>
  <si>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</si>
  <si>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</si>
  <si>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</si>
  <si>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</si>
  <si>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</si>
  <si>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</si>
  <si>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</si>
  <si>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</si>
  <si>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</si>
  <si>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</si>
  <si>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</si>
  <si>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</si>
  <si>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</si>
  <si>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</si>
  <si>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</si>
  <si>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</si>
  <si>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</si>
  <si>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</si>
  <si>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</si>
  <si>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</si>
  <si>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</si>
  <si>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</si>
  <si>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</si>
  <si>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</si>
  <si>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</si>
  <si>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</si>
  <si>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</si>
  <si>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</si>
  <si>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</si>
  <si>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</si>
  <si>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</si>
  <si>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</si>
  <si>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</si>
  <si>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</si>
  <si>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</si>
  <si>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</si>
  <si>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</si>
  <si>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</si>
  <si>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</si>
  <si>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</si>
  <si>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</si>
  <si>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</si>
  <si>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</si>
  <si>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</si>
  <si>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</si>
  <si>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</si>
  <si>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</si>
  <si>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</si>
  <si>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</si>
  <si>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</si>
  <si>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</si>
  <si>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</si>
  <si>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</si>
  <si>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</si>
  <si>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</si>
  <si>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</si>
  <si>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</si>
  <si>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</si>
  <si>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</si>
  <si>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</si>
  <si>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</si>
  <si>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</si>
  <si>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</si>
  <si>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</si>
  <si>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</si>
  <si>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</si>
  <si>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</si>
  <si>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</si>
  <si>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</si>
  <si>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</si>
  <si>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</si>
  <si>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</si>
  <si>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</si>
  <si>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</si>
  <si>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</si>
  <si>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</si>
  <si>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</si>
  <si>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</si>
  <si>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</si>
  <si>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</si>
  <si>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</si>
  <si>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</si>
  <si>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</si>
  <si>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</si>
  <si>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</si>
  <si>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</si>
  <si>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</si>
  <si>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</si>
  <si>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</si>
  <si>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</si>
  <si>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</si>
  <si>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</si>
  <si>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</si>
  <si>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</si>
  <si>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</si>
  <si>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</si>
  <si>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</si>
  <si>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</si>
  <si>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</si>
  <si>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</si>
  <si>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</si>
  <si>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</si>
  <si>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</si>
  <si>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</si>
  <si>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</si>
  <si>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</si>
  <si>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</si>
  <si>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</si>
  <si>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</si>
  <si>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</si>
  <si>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</si>
  <si>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</si>
  <si>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</si>
  <si>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</si>
  <si>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</si>
  <si>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</si>
  <si>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</si>
  <si>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</si>
  <si>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</si>
  <si>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</si>
  <si>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</si>
  <si>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</si>
  <si>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</si>
  <si>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</si>
  <si>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</si>
  <si>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</si>
  <si>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</si>
  <si>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</si>
  <si>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</si>
  <si>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</si>
  <si>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</si>
  <si>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</si>
  <si>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</si>
  <si>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</si>
  <si>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</si>
  <si>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</si>
  <si>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</si>
  <si>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</si>
  <si>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</si>
  <si>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</si>
  <si>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</si>
  <si>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</si>
  <si>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</si>
  <si>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</si>
  <si>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</si>
  <si>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</si>
  <si>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</si>
  <si>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</si>
  <si>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</si>
  <si>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</si>
  <si>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</si>
  <si>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</si>
  <si>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</si>
  <si>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</si>
  <si>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</si>
  <si>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</si>
  <si>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</si>
  <si>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</si>
  <si>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</si>
  <si>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</si>
  <si>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</si>
  <si>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</si>
  <si>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</si>
  <si>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</si>
  <si>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</si>
  <si>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</si>
  <si>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</si>
  <si>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</si>
  <si>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</si>
  <si>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</si>
  <si>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</si>
  <si>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</si>
  <si>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</si>
  <si>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</si>
  <si>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</si>
  <si>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</si>
  <si>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</si>
  <si>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</si>
  <si>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</si>
  <si>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</si>
  <si>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</si>
  <si>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</si>
  <si>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</si>
  <si>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</si>
  <si>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</si>
  <si>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</si>
  <si>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</si>
  <si>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</si>
  <si>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</si>
  <si>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</si>
  <si>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</si>
  <si>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</si>
  <si>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</si>
  <si>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</si>
  <si>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</si>
  <si>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</si>
  <si>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</si>
  <si>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</si>
  <si>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</si>
  <si>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</si>
  <si>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</si>
  <si>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</si>
  <si>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</si>
  <si>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</si>
  <si>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</si>
  <si>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</si>
  <si>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</si>
  <si>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</si>
  <si>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</si>
  <si>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</si>
  <si>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</si>
  <si>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</si>
  <si>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</si>
  <si>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</si>
  <si>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</si>
  <si>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</si>
  <si>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</si>
  <si>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</si>
  <si>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</si>
  <si>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</si>
  <si>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</si>
  <si>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</si>
  <si>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</si>
  <si>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</si>
  <si>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</si>
  <si>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</si>
  <si>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</si>
  <si>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</si>
  <si>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</si>
  <si>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</si>
  <si>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</si>
  <si>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</si>
  <si>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</si>
  <si>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</si>
  <si>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</si>
  <si>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</si>
  <si>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</si>
  <si>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</si>
  <si>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</si>
  <si>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</si>
  <si>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</si>
  <si>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</si>
  <si>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</si>
  <si>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</si>
  <si>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</si>
  <si>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</si>
  <si>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</si>
  <si>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</si>
  <si>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</si>
  <si>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</si>
  <si>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</si>
  <si>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</si>
  <si>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</si>
  <si>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</si>
  <si>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</si>
  <si>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</si>
  <si>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</si>
  <si>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</si>
  <si>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</si>
  <si>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</si>
  <si>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</si>
  <si>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</si>
  <si>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</si>
  <si>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</si>
  <si>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</si>
  <si>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</si>
  <si>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</si>
  <si>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</si>
  <si>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</si>
  <si>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</si>
  <si>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</si>
  <si>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</si>
  <si>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</si>
  <si>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</si>
  <si>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</si>
  <si>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</si>
  <si>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</si>
  <si>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</si>
  <si>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</si>
  <si>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</si>
  <si>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</si>
  <si>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</si>
  <si>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</si>
  <si>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</si>
  <si>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</si>
  <si>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</si>
  <si>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</si>
  <si>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</si>
  <si>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</si>
  <si>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</si>
  <si>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</si>
  <si>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</si>
  <si>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</si>
  <si>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</si>
  <si>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</si>
  <si>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</si>
  <si>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</si>
  <si>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</si>
  <si>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</si>
  <si>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</si>
  <si>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</si>
  <si>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</si>
  <si>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</si>
  <si>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</si>
  <si>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</si>
  <si>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</si>
  <si>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</si>
  <si>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</si>
  <si>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</si>
  <si>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</si>
  <si>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</si>
  <si>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</si>
  <si>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</si>
  <si>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</si>
  <si>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</si>
  <si>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</si>
  <si>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</si>
  <si>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</si>
  <si>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</si>
  <si>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</si>
  <si>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</si>
  <si>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</si>
  <si>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</si>
  <si>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</si>
  <si>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</si>
  <si>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</si>
  <si>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</si>
  <si>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</si>
  <si>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</si>
  <si>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</si>
  <si>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</si>
  <si>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</si>
  <si>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</si>
  <si>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</si>
  <si>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</si>
  <si>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</si>
  <si>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</si>
  <si>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</si>
  <si>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</si>
  <si>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</si>
  <si>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</si>
  <si>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</si>
  <si>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</si>
  <si>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</si>
  <si>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</si>
  <si>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</si>
  <si>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</si>
  <si>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</si>
  <si>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</si>
  <si>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</si>
  <si>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</si>
  <si>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</si>
  <si>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</si>
  <si>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</si>
  <si>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</si>
  <si>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</si>
  <si>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</si>
  <si>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</si>
  <si>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</si>
  <si>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</si>
  <si>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</si>
  <si>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</si>
  <si>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</si>
  <si>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</si>
  <si>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</si>
  <si>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</si>
  <si>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</si>
  <si>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</si>
  <si>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</si>
  <si>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</si>
  <si>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</si>
  <si>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</si>
  <si>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</si>
  <si>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</si>
  <si>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</si>
  <si>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</si>
  <si>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</si>
  <si>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</si>
  <si>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</si>
  <si>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</si>
  <si>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</si>
  <si>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</si>
  <si>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</si>
  <si>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</si>
  <si>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</si>
  <si>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</si>
  <si>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</si>
  <si>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</si>
  <si>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</si>
  <si>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</si>
  <si>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</si>
  <si>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</si>
  <si>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</si>
  <si>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</si>
  <si>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</si>
  <si>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</si>
  <si>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</si>
  <si>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</si>
  <si>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</si>
  <si>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</si>
  <si>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</si>
  <si>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</si>
  <si>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</si>
  <si>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</si>
  <si>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</si>
  <si>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</si>
  <si>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</si>
  <si>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</si>
  <si>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</si>
  <si>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</si>
  <si>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</si>
  <si>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</si>
  <si>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</si>
  <si>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</si>
  <si>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</si>
  <si>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</si>
  <si>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</si>
  <si>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</si>
  <si>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</si>
  <si>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</si>
  <si>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</si>
  <si>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</si>
  <si>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</si>
  <si>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</si>
  <si>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</si>
  <si>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</si>
  <si>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</si>
  <si>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</si>
  <si>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</si>
  <si>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</si>
  <si>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</si>
  <si>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</si>
  <si>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</si>
  <si>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</si>
  <si>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</si>
  <si>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</si>
  <si>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</si>
  <si>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</si>
  <si>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</si>
  <si>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</si>
  <si>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</si>
  <si>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</si>
  <si>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</si>
  <si>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</si>
  <si>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</si>
  <si>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</si>
  <si>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</si>
  <si>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</si>
  <si>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</si>
  <si>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</si>
  <si>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</si>
  <si>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</si>
  <si>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</si>
  <si>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</si>
  <si>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</si>
  <si>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</si>
  <si>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</si>
  <si>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</si>
  <si>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</si>
  <si>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</si>
  <si>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</si>
  <si>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</si>
  <si>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</si>
  <si>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</si>
  <si>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</si>
  <si>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</si>
  <si>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</si>
  <si>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</si>
  <si>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</si>
  <si>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</si>
  <si>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</si>
  <si>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</si>
  <si>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</si>
  <si>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</si>
  <si>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</si>
  <si>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</si>
  <si>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</si>
  <si>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</si>
  <si>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</si>
  <si>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</si>
  <si>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</si>
  <si>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</si>
  <si>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</si>
  <si>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</si>
  <si>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</si>
  <si>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</si>
  <si>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</si>
  <si>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</si>
  <si>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</si>
  <si>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</si>
  <si>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</si>
  <si>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</si>
  <si>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</si>
  <si>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</si>
  <si>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</si>
  <si>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</si>
  <si>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</si>
  <si>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</si>
  <si>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</si>
  <si>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</si>
  <si>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</si>
  <si>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</si>
  <si>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</si>
  <si>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</si>
  <si>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</si>
  <si>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</si>
  <si>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</si>
  <si>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</si>
  <si>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</si>
  <si>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</si>
  <si>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</si>
  <si>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</si>
  <si>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</si>
  <si>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</si>
  <si>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</si>
  <si>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</si>
  <si>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</si>
  <si>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</si>
  <si>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</si>
  <si>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</si>
  <si>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</si>
  <si>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</si>
  <si>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</si>
  <si>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</si>
  <si>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</si>
  <si>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</si>
  <si>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</si>
  <si>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</si>
  <si>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</si>
  <si>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</si>
  <si>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</si>
  <si>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</si>
  <si>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</si>
  <si>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</si>
  <si>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</si>
  <si>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</si>
  <si>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</si>
  <si>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</si>
  <si>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</si>
  <si>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</si>
  <si>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</si>
  <si>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</si>
  <si>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</si>
  <si>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</si>
  <si>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</si>
  <si>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</si>
  <si>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</si>
  <si>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</si>
  <si>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</si>
  <si>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</si>
  <si>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</si>
  <si>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</si>
  <si>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</si>
  <si>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</si>
  <si>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</si>
  <si>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</si>
  <si>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</si>
  <si>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</si>
  <si>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</si>
  <si>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</si>
  <si>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</si>
  <si>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</si>
  <si>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</si>
  <si>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</si>
  <si>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</si>
  <si>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</si>
  <si>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</si>
  <si>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</si>
  <si>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</si>
  <si>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</si>
  <si>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</si>
  <si>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</si>
  <si>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</si>
  <si>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</si>
  <si>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</si>
  <si>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</si>
  <si>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</si>
  <si>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</si>
  <si>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</si>
  <si>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</si>
  <si>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</si>
  <si>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</si>
  <si>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</si>
  <si>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</si>
  <si>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</si>
  <si>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</si>
  <si>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</si>
  <si>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</si>
  <si>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</si>
  <si>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</si>
  <si>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</si>
  <si>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</si>
  <si>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</si>
  <si>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</si>
  <si>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</si>
  <si>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</si>
  <si>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</si>
  <si>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</si>
  <si>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</si>
  <si>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</si>
  <si>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</si>
  <si>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</si>
  <si>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</si>
  <si>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</si>
  <si>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</si>
  <si>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</si>
  <si>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</si>
  <si>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</si>
  <si>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</si>
  <si>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</si>
  <si>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</si>
  <si>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</si>
  <si>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</si>
  <si>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</si>
  <si>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</si>
  <si>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</si>
  <si>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</si>
  <si>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</si>
  <si>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</si>
  <si>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</si>
  <si>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</si>
  <si>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</si>
  <si>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</si>
  <si>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</si>
  <si>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</si>
  <si>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</si>
  <si>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</si>
  <si>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</si>
  <si>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</si>
  <si>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</si>
  <si>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</si>
  <si>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</si>
  <si>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</si>
  <si>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</si>
  <si>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</si>
  <si>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</si>
  <si>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</si>
  <si>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</si>
  <si>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</si>
  <si>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</si>
  <si>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</si>
  <si>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</si>
  <si>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</si>
  <si>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</si>
  <si>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</si>
  <si>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</si>
  <si>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</si>
  <si>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</si>
  <si>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</si>
  <si>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</si>
  <si>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</si>
  <si>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</si>
  <si>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</si>
  <si>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</si>
  <si>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</si>
  <si>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</si>
  <si>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</si>
  <si>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</si>
  <si>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</si>
  <si>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</si>
  <si>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</si>
  <si>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</si>
  <si>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</si>
  <si>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</si>
  <si>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</si>
  <si>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</si>
  <si>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</si>
  <si>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</si>
  <si>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</si>
  <si>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</si>
  <si>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</si>
  <si>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</si>
  <si>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</si>
  <si>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</si>
  <si>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</si>
  <si>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</si>
  <si>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</si>
  <si>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</si>
  <si>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</si>
  <si>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</si>
  <si>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</si>
  <si>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</si>
  <si>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</si>
  <si>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</si>
  <si>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</si>
  <si>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</si>
  <si>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</si>
  <si>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</si>
  <si>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</si>
  <si>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</si>
  <si>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</si>
  <si>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</si>
  <si>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</si>
  <si>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</si>
  <si>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</si>
  <si>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</si>
  <si>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</si>
  <si>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</si>
  <si>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</si>
  <si>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</si>
  <si>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</si>
  <si>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</si>
  <si>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</si>
  <si>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</si>
  <si>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</si>
  <si>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</si>
  <si>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</si>
  <si>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</si>
  <si>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</si>
  <si>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</si>
  <si>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</si>
  <si>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</si>
  <si>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</si>
  <si>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</si>
  <si>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</si>
  <si>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</si>
  <si>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</si>
  <si>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</si>
  <si>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</si>
  <si>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</si>
  <si>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</si>
  <si>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</si>
  <si>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</si>
  <si>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</si>
  <si>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</si>
  <si>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</si>
  <si>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</si>
  <si>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</si>
  <si>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</si>
  <si>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</si>
  <si>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</si>
  <si>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</si>
  <si>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</si>
  <si>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</si>
  <si>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</si>
  <si>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</si>
  <si>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</si>
  <si>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</si>
  <si>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</si>
  <si>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</si>
  <si>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</si>
  <si>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</si>
  <si>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</si>
  <si>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</si>
  <si>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</si>
  <si>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</si>
  <si>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</si>
  <si>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</si>
  <si>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</si>
  <si>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</si>
  <si>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</si>
  <si>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</si>
  <si>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</si>
  <si>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</si>
  <si>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</si>
  <si>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</si>
  <si>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</si>
  <si>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</si>
  <si>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</si>
  <si>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</si>
  <si>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</si>
  <si>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</si>
  <si>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</si>
  <si>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</si>
  <si>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</si>
  <si>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</si>
  <si>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</si>
  <si>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</si>
  <si>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</si>
  <si>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</si>
  <si>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</si>
  <si>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</si>
  <si>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</si>
  <si>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</si>
  <si>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</si>
  <si>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</si>
  <si>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</si>
  <si>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</si>
  <si>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</si>
  <si>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</si>
  <si>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</si>
  <si>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</si>
  <si>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</si>
  <si>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</si>
  <si>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</si>
  <si>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</si>
  <si>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</si>
  <si>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</si>
  <si>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</si>
  <si>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</si>
  <si>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</si>
  <si>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</si>
  <si>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</si>
  <si>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</si>
  <si>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</si>
  <si>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</si>
  <si>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</si>
  <si>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</si>
  <si>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</si>
  <si>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</si>
  <si>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</si>
  <si>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</si>
  <si>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</si>
  <si>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</si>
  <si>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</si>
  <si>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</si>
  <si>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</si>
  <si>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</si>
  <si>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</si>
  <si>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</si>
  <si>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</si>
  <si>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</si>
  <si>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</si>
  <si>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</si>
  <si>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</si>
  <si>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</si>
  <si>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</si>
  <si>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</si>
  <si>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</si>
  <si>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</si>
  <si>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</si>
  <si>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</si>
  <si>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</si>
  <si>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</si>
  <si>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</si>
  <si>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</si>
  <si>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</si>
  <si>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</si>
  <si>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</si>
  <si>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</si>
  <si>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</si>
  <si>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</si>
  <si>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</si>
  <si>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</si>
  <si>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</si>
  <si>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</si>
  <si>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</si>
  <si>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</si>
  <si>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</si>
  <si>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</si>
  <si>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</si>
  <si>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</si>
  <si>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</si>
  <si>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</si>
  <si>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</si>
  <si>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</si>
  <si>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</si>
  <si>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</si>
  <si>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</si>
  <si>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</si>
  <si>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</si>
  <si>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</si>
  <si>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</si>
  <si>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</si>
  <si>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</si>
  <si>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</si>
  <si>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</si>
  <si>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</si>
  <si>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</si>
  <si>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</si>
  <si>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</si>
  <si>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</si>
  <si>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</si>
  <si>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</si>
  <si>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</si>
  <si>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</si>
  <si>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</si>
  <si>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</si>
  <si>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</si>
  <si>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</si>
  <si>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</si>
  <si>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</si>
  <si>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</si>
  <si>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</si>
  <si>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</si>
  <si>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</si>
  <si>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</si>
  <si>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</si>
  <si>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</si>
  <si>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</si>
  <si>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</si>
  <si>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</si>
  <si>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</si>
  <si>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</si>
  <si>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</si>
  <si>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</si>
  <si>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</si>
  <si>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</si>
  <si>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</si>
  <si>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</si>
  <si>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</si>
  <si>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</si>
  <si>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</si>
  <si>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</si>
  <si>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</si>
  <si>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</si>
  <si>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</si>
  <si>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</si>
  <si>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</si>
  <si>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</si>
  <si>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</si>
  <si>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</si>
  <si>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</si>
  <si>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</si>
  <si>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</si>
  <si>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</si>
  <si>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</si>
  <si>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</si>
  <si>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</si>
  <si>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</si>
  <si>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</si>
  <si>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</si>
  <si>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</si>
  <si>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</si>
  <si>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</si>
  <si>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</si>
  <si>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</si>
  <si>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</si>
  <si>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</si>
  <si>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</si>
  <si>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</si>
  <si>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</si>
  <si>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</si>
  <si>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</si>
  <si>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</si>
  <si>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</si>
  <si>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</si>
  <si>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</si>
  <si>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</si>
  <si>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</si>
  <si>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</si>
  <si>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</si>
  <si>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</si>
  <si>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</si>
  <si>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</si>
  <si>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</si>
  <si>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</si>
  <si>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</si>
  <si>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</si>
  <si>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</si>
  <si>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</si>
  <si>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</si>
  <si>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</si>
  <si>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</si>
  <si>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</si>
  <si>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</si>
  <si>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</si>
  <si>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</si>
  <si>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</si>
  <si>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</si>
  <si>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</si>
  <si>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</si>
  <si>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</si>
  <si>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</si>
  <si>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</si>
  <si>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</si>
  <si>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</si>
  <si>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</si>
  <si>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</si>
  <si>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</si>
  <si>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</si>
  <si>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</si>
  <si>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</si>
  <si>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</si>
  <si>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</si>
  <si>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</si>
  <si>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</si>
  <si>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</si>
  <si>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</si>
  <si>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</si>
  <si>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</si>
  <si>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</si>
  <si>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</si>
  <si>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</si>
  <si>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</si>
  <si>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</si>
  <si>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</si>
  <si>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</si>
  <si>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</si>
  <si>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</si>
  <si>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</si>
  <si>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</si>
  <si>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</si>
  <si>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</si>
  <si>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</si>
  <si>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</si>
  <si>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</si>
  <si>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</si>
  <si>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</si>
  <si>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</si>
  <si>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</si>
  <si>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</si>
  <si>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</si>
  <si>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</si>
  <si>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</si>
  <si>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</si>
  <si>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</si>
  <si>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</si>
  <si>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</si>
  <si>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</si>
  <si>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</si>
  <si>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</si>
  <si>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</si>
  <si>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</si>
  <si>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</si>
  <si>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</si>
  <si>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</si>
  <si>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</si>
  <si>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</si>
  <si>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</si>
  <si>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</si>
  <si>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</si>
  <si>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</si>
  <si>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</si>
  <si>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</si>
  <si>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</si>
  <si>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</si>
  <si>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</si>
  <si>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</si>
  <si>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</si>
  <si>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</si>
  <si>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</si>
  <si>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</si>
  <si>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</si>
  <si>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</si>
  <si>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</si>
  <si>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</si>
  <si>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</si>
  <si>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</si>
  <si>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</si>
  <si>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</si>
  <si>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</si>
  <si>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</si>
  <si>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</si>
  <si>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</si>
  <si>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</si>
  <si>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</si>
  <si>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</si>
  <si>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</si>
  <si>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</si>
  <si>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</si>
  <si>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</si>
  <si>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</si>
  <si>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</si>
  <si>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</si>
  <si>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</si>
  <si>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</si>
  <si>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</si>
  <si>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</si>
  <si>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</si>
  <si>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</si>
  <si>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</si>
  <si>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</si>
  <si>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</si>
  <si>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</si>
  <si>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</si>
  <si>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</si>
  <si>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</si>
  <si>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</si>
  <si>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</si>
  <si>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</si>
  <si>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</si>
  <si>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</si>
  <si>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</si>
  <si>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</si>
  <si>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</si>
  <si>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</si>
  <si>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</si>
  <si>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</si>
  <si>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</si>
  <si>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</si>
  <si>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</si>
  <si>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</si>
  <si>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</si>
  <si>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</si>
  <si>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</si>
  <si>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</si>
  <si>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</si>
  <si>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</si>
  <si>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</si>
  <si>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</si>
  <si>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</si>
  <si>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</si>
  <si>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</si>
  <si>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</si>
  <si>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</si>
  <si>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</si>
  <si>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</si>
  <si>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</si>
  <si>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</si>
  <si>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</si>
  <si>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</si>
  <si>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</si>
  <si>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</si>
  <si>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</si>
  <si>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</si>
  <si>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</si>
  <si>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</si>
  <si>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</si>
  <si>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</si>
  <si>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</si>
  <si>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</si>
  <si>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</si>
  <si>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</si>
  <si>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</si>
  <si>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</si>
  <si>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</si>
  <si>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</si>
  <si>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</si>
  <si>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</si>
  <si>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</si>
  <si>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</si>
  <si>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</si>
  <si>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</si>
  <si>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</si>
  <si>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</si>
  <si>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</si>
  <si>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</si>
  <si>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</si>
  <si>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</si>
  <si>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</si>
  <si>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</si>
  <si>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</si>
  <si>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</si>
  <si>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</si>
  <si>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</si>
  <si>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</si>
  <si>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</si>
  <si>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</si>
  <si>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</si>
  <si>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</si>
  <si>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</si>
  <si>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</si>
  <si>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</si>
  <si>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</si>
  <si>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</si>
  <si>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</si>
  <si>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</si>
  <si>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</si>
  <si>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</si>
  <si>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</si>
  <si>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</si>
  <si>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</si>
  <si>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</si>
  <si>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</si>
  <si>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</si>
  <si>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</si>
  <si>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</si>
  <si>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</si>
  <si>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</si>
  <si>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</si>
  <si>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</si>
  <si>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</si>
  <si>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</si>
  <si>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</si>
  <si>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</si>
  <si>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</si>
  <si>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</si>
  <si>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</si>
  <si>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</si>
  <si>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</si>
  <si>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</si>
  <si>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</si>
  <si>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</si>
  <si>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</si>
  <si>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</si>
  <si>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</si>
  <si>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</si>
  <si>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</si>
  <si>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</si>
  <si>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</si>
  <si>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</si>
  <si>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</si>
  <si>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</si>
  <si>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</si>
  <si>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</si>
  <si>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</si>
  <si>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</si>
  <si>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</si>
  <si>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</si>
  <si>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</si>
  <si>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</si>
  <si>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</si>
  <si>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</si>
  <si>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</si>
  <si>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</si>
  <si>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</si>
  <si>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</si>
  <si>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</si>
  <si>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</si>
  <si>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</si>
  <si>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</si>
  <si>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</si>
  <si>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</si>
  <si>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</si>
  <si>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</si>
  <si>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</si>
  <si>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</si>
  <si>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</si>
  <si>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</si>
  <si>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</si>
  <si>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</si>
  <si>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</si>
  <si>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</si>
  <si>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</si>
  <si>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</si>
  <si>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</si>
  <si>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</si>
  <si>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</si>
  <si>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</si>
  <si>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</si>
  <si>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</si>
  <si>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</si>
  <si>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</si>
  <si>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</si>
  <si>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</si>
  <si>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</si>
  <si>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</si>
  <si>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</si>
  <si>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</si>
  <si>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</si>
  <si>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</si>
  <si>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</si>
  <si>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</si>
  <si>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</si>
  <si>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</si>
  <si>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</si>
  <si>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</si>
  <si>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</si>
  <si>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</si>
  <si>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</si>
  <si>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</si>
  <si>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</si>
  <si>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</si>
  <si>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</si>
  <si>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</si>
  <si>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</si>
  <si>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</si>
  <si>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</si>
  <si>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</si>
  <si>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</si>
  <si>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</si>
  <si>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</si>
  <si>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</si>
  <si>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</si>
  <si>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</si>
  <si>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</si>
  <si>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</si>
  <si>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</si>
  <si>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</si>
  <si>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</si>
  <si>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</si>
  <si>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</si>
  <si>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</si>
  <si>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</si>
  <si>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</si>
  <si>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</si>
  <si>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</si>
  <si>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</si>
  <si>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</si>
  <si>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</si>
  <si>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</si>
  <si>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</si>
  <si>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</si>
  <si>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</si>
  <si>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</si>
  <si>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</si>
  <si>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</si>
  <si>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</si>
  <si>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</si>
  <si>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</si>
  <si>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</si>
  <si>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</si>
  <si>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</si>
  <si>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</si>
  <si>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</si>
  <si>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</si>
  <si>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</si>
  <si>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</si>
  <si>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</si>
  <si>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</si>
  <si>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</si>
  <si>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</si>
  <si>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</si>
  <si>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</si>
  <si>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</si>
  <si>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</si>
  <si>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</si>
  <si>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</si>
  <si>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</si>
  <si>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</si>
  <si>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</si>
  <si>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</si>
  <si>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</si>
  <si>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</si>
  <si>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</si>
  <si>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</si>
  <si>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</si>
  <si>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</si>
  <si>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</si>
  <si>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</si>
  <si>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</si>
  <si>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</si>
  <si>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</si>
  <si>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</si>
  <si>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</si>
  <si>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</si>
  <si>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</si>
  <si>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</si>
  <si>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</si>
  <si>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</si>
  <si>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</si>
  <si>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</si>
  <si>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</si>
  <si>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</si>
  <si>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</si>
  <si>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</si>
  <si>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</si>
  <si>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</si>
  <si>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</si>
  <si>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</si>
  <si>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</si>
  <si>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</si>
  <si>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</si>
  <si>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</si>
  <si>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</si>
  <si>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</si>
  <si>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</si>
  <si>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</si>
  <si>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</si>
  <si>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</si>
  <si>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</si>
  <si>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</si>
  <si>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</si>
  <si>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</si>
  <si>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</si>
  <si>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</si>
  <si>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</si>
  <si>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</si>
  <si>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</si>
  <si>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</si>
  <si>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</si>
  <si>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</si>
  <si>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</si>
  <si>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</si>
  <si>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</si>
  <si>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</si>
  <si>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</si>
  <si>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</si>
  <si>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</si>
  <si>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</si>
  <si>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</si>
  <si>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</si>
  <si>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</si>
  <si>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</si>
  <si>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</si>
  <si>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</si>
  <si>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</si>
  <si>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</si>
  <si>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</si>
  <si>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</si>
  <si>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</si>
  <si>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</si>
  <si>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</si>
  <si>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</si>
  <si>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</si>
  <si>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</si>
  <si>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</si>
  <si>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</si>
  <si>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</si>
  <si>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</si>
  <si>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</si>
  <si>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</si>
  <si>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</si>
  <si>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</si>
  <si>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</si>
  <si>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</si>
  <si>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</si>
  <si>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</si>
  <si>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</si>
  <si>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</si>
  <si>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</si>
  <si>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</si>
  <si>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</si>
  <si>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</si>
  <si>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</si>
  <si>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</si>
  <si>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</si>
  <si>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</si>
  <si>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</si>
  <si>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</si>
  <si>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</si>
  <si>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</si>
  <si>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</si>
  <si>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</si>
  <si>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</si>
  <si>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</si>
  <si>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</si>
  <si>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</si>
  <si>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</si>
  <si>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</si>
  <si>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</si>
  <si>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</si>
  <si>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</si>
  <si>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</si>
  <si>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</si>
  <si>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</si>
  <si>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</si>
  <si>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</si>
  <si>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</si>
  <si>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</si>
  <si>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</si>
  <si>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</si>
  <si>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</si>
  <si>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</si>
  <si>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</si>
  <si>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</si>
  <si>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</si>
  <si>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</si>
  <si>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</si>
  <si>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</si>
  <si>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</si>
  <si>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</si>
  <si>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</si>
  <si>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</si>
  <si>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</si>
  <si>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</si>
  <si>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</si>
  <si>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</si>
  <si>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</si>
  <si>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</si>
  <si>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</si>
  <si>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</si>
  <si>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</si>
  <si>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</si>
  <si>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</si>
  <si>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</si>
  <si>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</si>
  <si>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</si>
  <si>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</si>
  <si>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</si>
  <si>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</si>
  <si>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</si>
  <si>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</si>
  <si>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</si>
  <si>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</si>
  <si>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</si>
  <si>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</si>
  <si>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</si>
  <si>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</si>
  <si>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</si>
  <si>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</si>
  <si>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</si>
  <si>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</si>
  <si>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</si>
  <si>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</si>
  <si>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</si>
  <si>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</si>
  <si>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</si>
  <si>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</si>
  <si>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</si>
  <si>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</si>
  <si>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</si>
  <si>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</si>
  <si>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</si>
  <si>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</si>
  <si>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</si>
  <si>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</si>
  <si>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</si>
  <si>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</si>
  <si>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</si>
  <si>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</si>
  <si>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</si>
  <si>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</si>
  <si>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</si>
  <si>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</si>
  <si>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</si>
  <si>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</si>
  <si>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</si>
  <si>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</si>
  <si>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</si>
  <si>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</si>
  <si>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</si>
  <si>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</si>
  <si>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</si>
  <si>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</si>
  <si>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</si>
  <si>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</si>
  <si>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</si>
  <si>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</si>
  <si>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</si>
  <si>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</si>
  <si>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</si>
  <si>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</si>
  <si>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</si>
  <si>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</si>
  <si>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</si>
  <si>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</si>
  <si>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</si>
  <si>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</si>
  <si>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</si>
  <si>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</si>
  <si>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</si>
  <si>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</si>
  <si>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</si>
  <si>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</si>
  <si>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</si>
  <si>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</si>
  <si>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</si>
  <si>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</si>
  <si>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</si>
  <si>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</si>
  <si>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</si>
  <si>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</si>
  <si>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</si>
  <si>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</si>
  <si>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</si>
  <si>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</si>
  <si>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</si>
  <si>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</si>
  <si>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</si>
  <si>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</si>
  <si>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</si>
  <si>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</si>
  <si>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</si>
  <si>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</si>
  <si>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</si>
  <si>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</si>
  <si>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</si>
  <si>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</si>
  <si>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</si>
  <si>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</si>
  <si>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</si>
  <si>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</si>
  <si>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</si>
  <si>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</si>
  <si>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</si>
  <si>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</si>
  <si>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</si>
  <si>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</si>
  <si>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</si>
  <si>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</si>
  <si>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</si>
  <si>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</si>
  <si>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</si>
  <si>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</si>
  <si>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</si>
  <si>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</si>
  <si>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</si>
  <si>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</si>
  <si>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</si>
  <si>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</si>
  <si>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</si>
  <si>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</si>
  <si>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</si>
  <si>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</si>
  <si>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</si>
  <si>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</si>
  <si>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</si>
  <si>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</si>
  <si>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</si>
  <si>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</si>
  <si>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</si>
  <si>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</si>
  <si>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</si>
  <si>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</si>
  <si>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</si>
  <si>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</si>
  <si>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</si>
  <si>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</si>
  <si>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</si>
  <si>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</si>
  <si>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</si>
  <si>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</si>
  <si>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</si>
  <si>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</si>
  <si>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</si>
  <si>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</si>
  <si>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</si>
  <si>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</si>
  <si>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</si>
  <si>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</si>
  <si>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</si>
  <si>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</si>
  <si>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</si>
  <si>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</si>
  <si>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</si>
  <si>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</si>
  <si>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</si>
  <si>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</si>
  <si>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</si>
  <si>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</si>
  <si>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</si>
  <si>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</si>
  <si>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</si>
  <si>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</si>
  <si>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</si>
  <si>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</si>
  <si>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</si>
  <si>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</si>
  <si>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</si>
  <si>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</si>
  <si>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</si>
  <si>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</si>
  <si>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</si>
  <si>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</si>
  <si>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</si>
  <si>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</si>
  <si>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</si>
  <si>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</si>
  <si>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</si>
  <si>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</si>
  <si>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</si>
  <si>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</si>
  <si>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</si>
  <si>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</si>
  <si>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</si>
  <si>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</si>
  <si>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</si>
  <si>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</si>
  <si>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</si>
  <si>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</si>
  <si>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</si>
  <si>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</si>
  <si>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</si>
  <si>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</si>
  <si>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</si>
  <si>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</si>
  <si>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</si>
  <si>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</si>
  <si>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</si>
  <si>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</si>
  <si>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</si>
  <si>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</si>
  <si>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</si>
  <si>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</si>
  <si>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</si>
  <si>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</si>
  <si>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</si>
  <si>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</si>
  <si>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</si>
  <si>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</si>
  <si>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</si>
  <si>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</si>
  <si>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</si>
  <si>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</si>
  <si>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</si>
  <si>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</si>
  <si>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</si>
  <si>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</si>
  <si>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</si>
  <si>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</si>
  <si>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</si>
  <si>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</si>
  <si>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</si>
  <si>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</si>
  <si>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</si>
  <si>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</si>
  <si>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</si>
  <si>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</si>
  <si>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2021-8-08002092020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</si>
  <si>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 de Estado para el Desarrollo Integral de la Primera Infancia de Cero a Siempre</t>
  </si>
  <si>
    <t>278</t>
  </si>
  <si>
    <t>140</t>
  </si>
  <si>
    <t>215</t>
  </si>
  <si>
    <t>Apoyar a las familias en desarrollo con mujeres gestantes, madres lactantes y niños y niñas menores de dos años (Fami) y brindar atención a la primera infancia, niños y niñas, menores de cinco (5) años  (0-7) que se encuentran vulnerabilidad psicoafectiva, nutricional, económica y social, a través de hogares comunitarios de Bienestar, prioritariamente en situación de desplazamiento.</t>
  </si>
  <si>
    <t>195</t>
  </si>
  <si>
    <t>Brindar atención a la primera infancia , niños y niñas, menores de cinco (5) años  de familias en situación con  vulnerabilidad  económica, social, cultural, nutricional y psicoafectiva, a través de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</si>
  <si>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y apoyo a las familias con vulnerabilidad económica, social, cultural, nutricional y psicoafectiva, a través de los Hogares Comunitarios de Bienestar modalidades: 0-5 años, en las siguientes formas de atención: familiares, múltiples, grupales y empresariales, prioritariamente en situaciones de desplazamiento; y en la modalidad de FAMI, apoyar a las familias en desarrollo con mujeres gestantes, madres lactantes y niños y niñas menores de dos años que se encuentran vulnerabilidad. psicoafectiva, nutricional, económica y social, prioritariamente en situación de desplazamiento.</t>
  </si>
  <si>
    <t>Proveer al contratista de los recursos de que trata la cláusula quinta para que brinde atención y apoyo a la primera infancia de niños y niñas menores de seis (6) años, a través de hogares comunitarios de bienestar modalidad 0 - 7  y familias en desarrollo con mujeres gestantes, madres lactantes y niños y niñas menores de dos años, en hogares comunitarios de bienestar  modalidad Fami, ambas poblaciones con vulnerabilidad económica, social, cultural, nutricional y psicoafectiva, prioritariamente en situación de desplazamiento.</t>
  </si>
  <si>
    <t>271</t>
  </si>
  <si>
    <t>321</t>
  </si>
  <si>
    <t>126</t>
  </si>
  <si>
    <t>196</t>
  </si>
  <si>
    <t>Brindar atención a la primera infancia , niños y niñas, menores de cinco (5) años,  de familias en situación de  vulnerabilidad a través de los  Hogares Comunitarios de Bienestar, en las siguientes formas de atención: Familiares, Mútiples, Grupales, jardín social, empresaeiales y en la Modalidad FAMI,  de conformidad con los lineamientos, estándares y directrices que el ICBF expida para las mismas.</t>
  </si>
  <si>
    <t>Brindar atención a la primera infancia , niños y niñas, menores de cinco (5) años  de familias en situación con  vulnerabilidad  económica, social, cultural, nutricional y psicoafectiva, a través de Hogares Comunitarios de Bienestar modalidades: 0-5 años,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</si>
  <si>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a la primera infancia , niños y niñas, menores de cinco (5) años,  de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encuentran en vulnerabilidad.psicoafectiva, nutricional, económica y social.</t>
  </si>
  <si>
    <t>277</t>
  </si>
  <si>
    <t>Atender integralmente a la primera infancia en el marco de la estrategia “de cero a siempre de conformidad con las directrices, lineamientos  y estándares establecidos por el ICBF asi como regular las relaciones entre las partes derivadas de la entrega de los aportes del ICBF al contratista para que este asuma bajo su exclusividad responsabilidad dicha atención.</t>
  </si>
  <si>
    <t>344</t>
  </si>
  <si>
    <t>Atender a niños y niñas menores de 5 años, o hasta su ingreso al grado de transición, con el fin de promover el desarrollo integral de la primera infancia con calidad, de conformidad con los lineamientos, manual operativo, las directrices, parámetros establecidos por el ICBF.</t>
  </si>
  <si>
    <t>293</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</si>
  <si>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</si>
  <si>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859</t>
  </si>
  <si>
    <t>Prestar el servicio de atención a niños y niñas menores de 5 años, o hasta su ingreso al grado de transición, con el fin de promover el desarrollo integral de la primera infancia con calidad, de conformidad con los lineamientos, manual operativo, las directrices, parámetros establecidos por el ICBF, en el marco de la política de estado para el desarrollo integral de la primera infancia “de cero a siempre”, en el servicio de centros de desarrollo infantil.</t>
  </si>
  <si>
    <t>Prestar el servicio de educación inicial en el marco de la atención integral a niños y niñas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</si>
  <si>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449</t>
  </si>
  <si>
    <t>Prestar el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</si>
  <si>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217</t>
  </si>
  <si>
    <t>Prestar el servicio Centro de Desarrollo Infantil -CDI- , de conformidad con el manual operativo de la modalidad institucional y las directrices establecidas por el ICBF, en armonía con la política de estado para el desarrollo integral de la Primera Infancia de Cero a Siempre.</t>
  </si>
  <si>
    <t>255</t>
  </si>
  <si>
    <t>El contratista se compromete a propiciar el desarrollo armónico de niños y niñas menores de 7 años de escasos recursos económicos y contribuir al mejoramiento de las condiciones de vida de sus familias a través de Hogares de Bienestar</t>
  </si>
  <si>
    <t>237</t>
  </si>
  <si>
    <t>211</t>
  </si>
  <si>
    <t>283</t>
  </si>
  <si>
    <t>Propiciar el desarrollo psicosocial, moral, y físico de los niños y niñas menores de 7 años de familias con vulnerabilidad económica, social, cultural, nutricional y psicoafectiva mediante el desarrollo de acciones de fortalecimiento de la familia y de organización y participación comunitaria que les permita mejorar sus condiciones de vida.</t>
  </si>
  <si>
    <t>Brindar atención a niños y niñas menores de 7 años de familias con vulnerabilidad económica social, cultural, nutricional y psicoafectiva a través de los Hogares Comunitarios de Bienestar.</t>
  </si>
  <si>
    <t>Brindar atención a niños y niñas menores de 7 años de familias con vulnerabilidad económica social, cultural, nutricional y psicoafectiva a través de los Hogares  de Bienestar Múltiples.</t>
  </si>
  <si>
    <t>214-2020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</si>
  <si>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</si>
  <si>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SOR CECILIA TRIANA GONZALEZ</t>
  </si>
  <si>
    <t>CALLE 22 C NO. 26 - 35</t>
  </si>
  <si>
    <t>SOR CECILIA TRIANA GONZÁLEZ</t>
  </si>
  <si>
    <t>hijasdelacaridadbcoferentes@gmail.com</t>
  </si>
  <si>
    <t>CALLE 22 C NO. 26 -35</t>
  </si>
  <si>
    <t>267</t>
  </si>
  <si>
    <t>Brindar atencoón a la primera infancia de niños y niñas menores de seis (6) años, de familias con vulnerabilidad económica, social, cultural, nutricional y psocoafectiva, a través de los Hogares Comunitarios de Bienestar Modalidad 0-7 , y niños y niñas menores de dos años, en hogares comunitarios de bienestar modalidad fami, ambas poblaciones en situción de desplazamiento.</t>
  </si>
  <si>
    <t>3682572-2685143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</si>
</sst>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0" zoomScaleNormal="80" zoomScaleSheetLayoutView="40" zoomScalePageLayoutView="40" workbookViewId="0">
      <selection activeCell="K211" sqref="K211: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163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860006696</v>
      </c>
      <c r="C20" s="5"/>
      <c r="D20" s="73"/>
      <c r="E20" s="5"/>
      <c r="F20" s="5"/>
      <c r="G20" s="5"/>
      <c r="H20" s="243"/>
      <c r="I20" s="149" t="s">
        <v>163</v>
      </c>
      <c r="J20" s="150" t="s">
        <v>165</v>
      </c>
      <c r="K20" s="151">
        <v>536364300</v>
      </c>
      <c r="L20" s="152">
        <v>44228</v>
      </c>
      <c r="M20" s="152">
        <v>44561</v>
      </c>
      <c r="N20" s="135">
        <f>+(M20-L20)/30</f>
        <v>11.1</v>
      </c>
      <c r="O20" s="138"/>
      <c r="U20" s="134"/>
      <c r="V20" s="105">
        <f ca="1">NOW()</f>
        <v>44194.416739930559</v>
      </c>
      <c r="W20" s="105">
        <f ca="1">NOW()</f>
        <v>44194.416739930559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HIJAS DE LA CARIDAD DE SAN VICENTE DE PAUL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2706</v>
      </c>
      <c r="E48" s="145">
        <v>36528</v>
      </c>
      <c r="F48" s="145">
        <v>36891</v>
      </c>
      <c r="G48" s="160">
        <f>IF(AND(E48&lt;&gt;"",F48&lt;&gt;""),((F48-E48)/30),"")</f>
        <v>12.1</v>
      </c>
      <c r="H48" s="114" t="s">
        <v>2707</v>
      </c>
      <c r="I48" s="113" t="s">
        <v>163</v>
      </c>
      <c r="J48" s="113" t="s">
        <v>165</v>
      </c>
      <c r="K48" s="116">
        <v>41575713</v>
      </c>
      <c r="L48" s="115" t="s">
        <v>1148</v>
      </c>
      <c r="M48" s="117"/>
      <c r="N48" s="115" t="s">
        <v>27</v>
      </c>
      <c r="O48" s="115" t="s">
        <v>1148</v>
      </c>
      <c r="P48" s="78"/>
    </row>
    <row r="49" spans="1:16" s="6" customFormat="1" ht="24.75" customHeight="1" x14ac:dyDescent="0.25">
      <c r="A49" s="143">
        <v>2</v>
      </c>
      <c r="B49" s="111" t="s">
        <v>2665</v>
      </c>
      <c r="C49" s="112" t="s">
        <v>31</v>
      </c>
      <c r="D49" s="110" t="s">
        <v>2708</v>
      </c>
      <c r="E49" s="145">
        <v>36893</v>
      </c>
      <c r="F49" s="145">
        <v>37256</v>
      </c>
      <c r="G49" s="160">
        <f t="shared" ref="G49:G50" si="2">IF(AND(E49&lt;&gt;"",F49&lt;&gt;""),((F49-E49)/30),"")</f>
        <v>12.1</v>
      </c>
      <c r="H49" s="122" t="s">
        <v>2711</v>
      </c>
      <c r="I49" s="113" t="s">
        <v>163</v>
      </c>
      <c r="J49" s="113" t="s">
        <v>165</v>
      </c>
      <c r="K49" s="116">
        <v>39265288</v>
      </c>
      <c r="L49" s="115" t="s">
        <v>1148</v>
      </c>
      <c r="M49" s="117"/>
      <c r="N49" s="115" t="s">
        <v>27</v>
      </c>
      <c r="O49" s="115" t="s">
        <v>1148</v>
      </c>
      <c r="P49" s="78"/>
    </row>
    <row r="50" spans="1:16" s="6" customFormat="1" ht="24.75" customHeight="1" x14ac:dyDescent="0.25">
      <c r="A50" s="143">
        <v>3</v>
      </c>
      <c r="B50" s="111" t="s">
        <v>2665</v>
      </c>
      <c r="C50" s="112" t="s">
        <v>31</v>
      </c>
      <c r="D50" s="110" t="s">
        <v>2709</v>
      </c>
      <c r="E50" s="145">
        <v>37258</v>
      </c>
      <c r="F50" s="145">
        <v>37711</v>
      </c>
      <c r="G50" s="160">
        <f t="shared" si="2"/>
        <v>15.1</v>
      </c>
      <c r="H50" s="119" t="s">
        <v>2712</v>
      </c>
      <c r="I50" s="113" t="s">
        <v>163</v>
      </c>
      <c r="J50" s="113" t="s">
        <v>165</v>
      </c>
      <c r="K50" s="116">
        <v>50205423</v>
      </c>
      <c r="L50" s="115" t="s">
        <v>1148</v>
      </c>
      <c r="M50" s="117"/>
      <c r="N50" s="115" t="s">
        <v>27</v>
      </c>
      <c r="O50" s="115" t="s">
        <v>1148</v>
      </c>
      <c r="P50" s="78"/>
    </row>
    <row r="51" spans="1:16" s="6" customFormat="1" ht="24.75" customHeight="1" outlineLevel="1" x14ac:dyDescent="0.25">
      <c r="A51" s="143">
        <v>4</v>
      </c>
      <c r="B51" s="111" t="s">
        <v>2665</v>
      </c>
      <c r="C51" s="112" t="s">
        <v>31</v>
      </c>
      <c r="D51" s="110" t="s">
        <v>2710</v>
      </c>
      <c r="E51" s="145">
        <v>37712</v>
      </c>
      <c r="F51" s="145">
        <v>38017</v>
      </c>
      <c r="G51" s="160">
        <f t="shared" ref="G51:G107" si="3">IF(AND(E51&lt;&gt;"",F51&lt;&gt;""),((F51-E51)/30),"")</f>
        <v>10.166666666666666</v>
      </c>
      <c r="H51" s="119" t="s">
        <v>2712</v>
      </c>
      <c r="I51" s="113" t="s">
        <v>163</v>
      </c>
      <c r="J51" s="113" t="s">
        <v>165</v>
      </c>
      <c r="K51" s="116">
        <v>36669448</v>
      </c>
      <c r="L51" s="115" t="s">
        <v>1148</v>
      </c>
      <c r="M51" s="117"/>
      <c r="N51" s="115" t="s">
        <v>27</v>
      </c>
      <c r="O51" s="115" t="s">
        <v>1148</v>
      </c>
      <c r="P51" s="78"/>
    </row>
    <row r="52" spans="1:16" s="7" customFormat="1" ht="24.75" customHeight="1" outlineLevel="1" x14ac:dyDescent="0.25">
      <c r="A52" s="144">
        <v>5</v>
      </c>
      <c r="B52" s="111" t="s">
        <v>2665</v>
      </c>
      <c r="C52" s="112" t="s">
        <v>31</v>
      </c>
      <c r="D52" s="110" t="s">
        <v>2704</v>
      </c>
      <c r="E52" s="145">
        <v>38013</v>
      </c>
      <c r="F52" s="145">
        <v>38383</v>
      </c>
      <c r="G52" s="160">
        <f t="shared" si="3"/>
        <v>12.333333333333334</v>
      </c>
      <c r="H52" s="119" t="s">
        <v>2713</v>
      </c>
      <c r="I52" s="113" t="s">
        <v>163</v>
      </c>
      <c r="J52" s="113" t="s">
        <v>165</v>
      </c>
      <c r="K52" s="116">
        <v>45913848</v>
      </c>
      <c r="L52" s="115" t="s">
        <v>1148</v>
      </c>
      <c r="M52" s="117"/>
      <c r="N52" s="115" t="s">
        <v>27</v>
      </c>
      <c r="O52" s="115" t="s">
        <v>1148</v>
      </c>
      <c r="P52" s="79"/>
    </row>
    <row r="53" spans="1:16" s="7" customFormat="1" ht="24.75" customHeight="1" outlineLevel="1" x14ac:dyDescent="0.25">
      <c r="A53" s="144">
        <v>6</v>
      </c>
      <c r="B53" s="111" t="s">
        <v>2665</v>
      </c>
      <c r="C53" s="112" t="s">
        <v>31</v>
      </c>
      <c r="D53" s="121" t="s">
        <v>2721</v>
      </c>
      <c r="E53" s="145">
        <v>39114</v>
      </c>
      <c r="F53" s="145">
        <v>39447</v>
      </c>
      <c r="G53" s="160">
        <f t="shared" si="3"/>
        <v>11.1</v>
      </c>
      <c r="H53" s="122" t="s">
        <v>2722</v>
      </c>
      <c r="I53" s="113" t="s">
        <v>163</v>
      </c>
      <c r="J53" s="113" t="s">
        <v>165</v>
      </c>
      <c r="K53" s="123">
        <v>52741771</v>
      </c>
      <c r="L53" s="115" t="s">
        <v>1148</v>
      </c>
      <c r="M53" s="117"/>
      <c r="N53" s="115" t="s">
        <v>27</v>
      </c>
      <c r="O53" s="124" t="s">
        <v>1148</v>
      </c>
      <c r="P53" s="79"/>
    </row>
    <row r="54" spans="1:16" s="7" customFormat="1" ht="24.75" customHeight="1" outlineLevel="1" x14ac:dyDescent="0.25">
      <c r="A54" s="144">
        <v>7</v>
      </c>
      <c r="B54" s="111" t="s">
        <v>2665</v>
      </c>
      <c r="C54" s="112" t="s">
        <v>31</v>
      </c>
      <c r="D54" s="121" t="s">
        <v>2678</v>
      </c>
      <c r="E54" s="145">
        <v>39449</v>
      </c>
      <c r="F54" s="145">
        <v>39813</v>
      </c>
      <c r="G54" s="160">
        <f t="shared" si="3"/>
        <v>12.133333333333333</v>
      </c>
      <c r="H54" s="122" t="s">
        <v>2685</v>
      </c>
      <c r="I54" s="113" t="s">
        <v>163</v>
      </c>
      <c r="J54" s="113" t="s">
        <v>165</v>
      </c>
      <c r="K54" s="123">
        <v>66607256</v>
      </c>
      <c r="L54" s="115" t="s">
        <v>1148</v>
      </c>
      <c r="M54" s="117"/>
      <c r="N54" s="115" t="s">
        <v>27</v>
      </c>
      <c r="O54" s="124" t="s">
        <v>1148</v>
      </c>
      <c r="P54" s="79"/>
    </row>
    <row r="55" spans="1:16" s="7" customFormat="1" ht="24.75" customHeight="1" outlineLevel="1" x14ac:dyDescent="0.25">
      <c r="A55" s="144">
        <v>8</v>
      </c>
      <c r="B55" s="111" t="s">
        <v>2665</v>
      </c>
      <c r="C55" s="112" t="s">
        <v>31</v>
      </c>
      <c r="D55" s="121" t="s">
        <v>2679</v>
      </c>
      <c r="E55" s="145">
        <v>39833</v>
      </c>
      <c r="F55" s="145">
        <v>40178</v>
      </c>
      <c r="G55" s="160">
        <f t="shared" si="3"/>
        <v>11.5</v>
      </c>
      <c r="H55" s="122" t="s">
        <v>2684</v>
      </c>
      <c r="I55" s="113" t="s">
        <v>163</v>
      </c>
      <c r="J55" s="113" t="s">
        <v>165</v>
      </c>
      <c r="K55" s="123">
        <v>72177553</v>
      </c>
      <c r="L55" s="115" t="s">
        <v>1148</v>
      </c>
      <c r="M55" s="117"/>
      <c r="N55" s="115" t="s">
        <v>27</v>
      </c>
      <c r="O55" s="124" t="s">
        <v>1148</v>
      </c>
      <c r="P55" s="79"/>
    </row>
    <row r="56" spans="1:16" s="7" customFormat="1" ht="24.75" customHeight="1" outlineLevel="1" x14ac:dyDescent="0.25">
      <c r="A56" s="144">
        <v>9</v>
      </c>
      <c r="B56" s="111" t="s">
        <v>2665</v>
      </c>
      <c r="C56" s="112" t="s">
        <v>31</v>
      </c>
      <c r="D56" s="121" t="s">
        <v>2680</v>
      </c>
      <c r="E56" s="145">
        <v>40193</v>
      </c>
      <c r="F56" s="145">
        <v>40543</v>
      </c>
      <c r="G56" s="160">
        <f t="shared" si="3"/>
        <v>11.666666666666666</v>
      </c>
      <c r="H56" s="119" t="s">
        <v>2681</v>
      </c>
      <c r="I56" s="113" t="s">
        <v>163</v>
      </c>
      <c r="J56" s="113" t="s">
        <v>165</v>
      </c>
      <c r="K56" s="123">
        <v>74906028</v>
      </c>
      <c r="L56" s="115" t="s">
        <v>1148</v>
      </c>
      <c r="M56" s="117"/>
      <c r="N56" s="115" t="s">
        <v>27</v>
      </c>
      <c r="O56" s="124" t="s">
        <v>1148</v>
      </c>
      <c r="P56" s="79"/>
    </row>
    <row r="57" spans="1:16" s="7" customFormat="1" ht="24.75" customHeight="1" outlineLevel="1" x14ac:dyDescent="0.25">
      <c r="A57" s="144">
        <v>10</v>
      </c>
      <c r="B57" s="64" t="s">
        <v>2665</v>
      </c>
      <c r="C57" s="65" t="s">
        <v>31</v>
      </c>
      <c r="D57" s="121" t="s">
        <v>2682</v>
      </c>
      <c r="E57" s="145">
        <v>40562</v>
      </c>
      <c r="F57" s="145">
        <v>40908</v>
      </c>
      <c r="G57" s="160">
        <f t="shared" si="3"/>
        <v>11.533333333333333</v>
      </c>
      <c r="H57" s="122" t="s">
        <v>2692</v>
      </c>
      <c r="I57" s="63" t="s">
        <v>163</v>
      </c>
      <c r="J57" s="63" t="s">
        <v>165</v>
      </c>
      <c r="K57" s="123">
        <v>77824356</v>
      </c>
      <c r="L57" s="65" t="s">
        <v>1148</v>
      </c>
      <c r="M57" s="67"/>
      <c r="N57" s="65" t="s">
        <v>27</v>
      </c>
      <c r="O57" s="124" t="s">
        <v>1148</v>
      </c>
      <c r="P57" s="79"/>
    </row>
    <row r="58" spans="1:16" s="7" customFormat="1" ht="24.75" customHeight="1" outlineLevel="1" x14ac:dyDescent="0.25">
      <c r="A58" s="144">
        <v>11</v>
      </c>
      <c r="B58" s="64" t="s">
        <v>2665</v>
      </c>
      <c r="C58" s="65" t="s">
        <v>31</v>
      </c>
      <c r="D58" s="121" t="s">
        <v>2686</v>
      </c>
      <c r="E58" s="145">
        <v>40938</v>
      </c>
      <c r="F58" s="145">
        <v>41090</v>
      </c>
      <c r="G58" s="160">
        <f t="shared" si="3"/>
        <v>5.0666666666666664</v>
      </c>
      <c r="H58" s="119" t="s">
        <v>2691</v>
      </c>
      <c r="I58" s="63" t="s">
        <v>163</v>
      </c>
      <c r="J58" s="63" t="s">
        <v>165</v>
      </c>
      <c r="K58" s="123">
        <v>38346447</v>
      </c>
      <c r="L58" s="65" t="s">
        <v>1148</v>
      </c>
      <c r="M58" s="67"/>
      <c r="N58" s="65" t="s">
        <v>27</v>
      </c>
      <c r="O58" s="124" t="s">
        <v>1148</v>
      </c>
      <c r="P58" s="79"/>
    </row>
    <row r="59" spans="1:16" s="7" customFormat="1" ht="24.75" customHeight="1" outlineLevel="1" x14ac:dyDescent="0.25">
      <c r="A59" s="144">
        <v>12</v>
      </c>
      <c r="B59" s="64" t="s">
        <v>2665</v>
      </c>
      <c r="C59" s="65" t="s">
        <v>31</v>
      </c>
      <c r="D59" s="121" t="s">
        <v>2687</v>
      </c>
      <c r="E59" s="145">
        <v>41091</v>
      </c>
      <c r="F59" s="145">
        <v>41274</v>
      </c>
      <c r="G59" s="160">
        <f t="shared" si="3"/>
        <v>6.1</v>
      </c>
      <c r="H59" s="119" t="s">
        <v>2683</v>
      </c>
      <c r="I59" s="63" t="s">
        <v>163</v>
      </c>
      <c r="J59" s="63" t="s">
        <v>165</v>
      </c>
      <c r="K59" s="123">
        <v>44252024</v>
      </c>
      <c r="L59" s="65" t="s">
        <v>1148</v>
      </c>
      <c r="M59" s="67"/>
      <c r="N59" s="65" t="s">
        <v>27</v>
      </c>
      <c r="O59" s="124" t="s">
        <v>1148</v>
      </c>
      <c r="P59" s="79"/>
    </row>
    <row r="60" spans="1:16" s="7" customFormat="1" ht="24.75" customHeight="1" outlineLevel="1" x14ac:dyDescent="0.25">
      <c r="A60" s="144">
        <v>13</v>
      </c>
      <c r="B60" s="64" t="s">
        <v>2665</v>
      </c>
      <c r="C60" s="65" t="s">
        <v>31</v>
      </c>
      <c r="D60" s="121" t="s">
        <v>2689</v>
      </c>
      <c r="E60" s="145">
        <v>41305</v>
      </c>
      <c r="F60" s="145">
        <v>41517</v>
      </c>
      <c r="G60" s="160">
        <f t="shared" si="3"/>
        <v>7.0666666666666664</v>
      </c>
      <c r="H60" s="122" t="s">
        <v>2690</v>
      </c>
      <c r="I60" s="63" t="s">
        <v>163</v>
      </c>
      <c r="J60" s="63" t="s">
        <v>165</v>
      </c>
      <c r="K60" s="118">
        <v>122280567</v>
      </c>
      <c r="L60" s="65" t="s">
        <v>1148</v>
      </c>
      <c r="M60" s="67"/>
      <c r="N60" s="65" t="s">
        <v>27</v>
      </c>
      <c r="O60" s="124" t="s">
        <v>1148</v>
      </c>
      <c r="P60" s="79"/>
    </row>
    <row r="61" spans="1:16" s="7" customFormat="1" ht="24.75" customHeight="1" outlineLevel="1" x14ac:dyDescent="0.25">
      <c r="A61" s="144">
        <v>14</v>
      </c>
      <c r="B61" s="64" t="s">
        <v>2665</v>
      </c>
      <c r="C61" s="65" t="s">
        <v>31</v>
      </c>
      <c r="D61" s="121" t="s">
        <v>2693</v>
      </c>
      <c r="E61" s="145">
        <v>41519</v>
      </c>
      <c r="F61" s="145">
        <v>42004</v>
      </c>
      <c r="G61" s="160">
        <f t="shared" si="3"/>
        <v>16.166666666666668</v>
      </c>
      <c r="H61" s="122" t="s">
        <v>2694</v>
      </c>
      <c r="I61" s="63" t="s">
        <v>163</v>
      </c>
      <c r="J61" s="63" t="s">
        <v>165</v>
      </c>
      <c r="K61" s="118">
        <v>340035845</v>
      </c>
      <c r="L61" s="65" t="s">
        <v>1148</v>
      </c>
      <c r="M61" s="67"/>
      <c r="N61" s="65" t="s">
        <v>27</v>
      </c>
      <c r="O61" s="124" t="s">
        <v>26</v>
      </c>
      <c r="P61" s="79"/>
    </row>
    <row r="62" spans="1:16" s="7" customFormat="1" ht="24.75" customHeight="1" outlineLevel="1" x14ac:dyDescent="0.25">
      <c r="A62" s="144">
        <v>15</v>
      </c>
      <c r="B62" s="64" t="s">
        <v>2665</v>
      </c>
      <c r="C62" s="65" t="s">
        <v>31</v>
      </c>
      <c r="D62" s="121" t="s">
        <v>2695</v>
      </c>
      <c r="E62" s="145">
        <v>41999</v>
      </c>
      <c r="F62" s="145">
        <v>42369</v>
      </c>
      <c r="G62" s="160">
        <f t="shared" si="3"/>
        <v>12.333333333333334</v>
      </c>
      <c r="H62" s="122" t="s">
        <v>2696</v>
      </c>
      <c r="I62" s="63" t="s">
        <v>163</v>
      </c>
      <c r="J62" s="63" t="s">
        <v>165</v>
      </c>
      <c r="K62" s="118">
        <v>343892436</v>
      </c>
      <c r="L62" s="65" t="s">
        <v>1148</v>
      </c>
      <c r="M62" s="67"/>
      <c r="N62" s="65" t="s">
        <v>27</v>
      </c>
      <c r="O62" s="124" t="s">
        <v>26</v>
      </c>
      <c r="P62" s="79"/>
    </row>
    <row r="63" spans="1:16" s="7" customFormat="1" ht="24.75" customHeight="1" outlineLevel="1" x14ac:dyDescent="0.25">
      <c r="A63" s="144">
        <v>16</v>
      </c>
      <c r="B63" s="64" t="s">
        <v>2665</v>
      </c>
      <c r="C63" s="65" t="s">
        <v>31</v>
      </c>
      <c r="D63" s="121" t="s">
        <v>2697</v>
      </c>
      <c r="E63" s="145">
        <v>42401</v>
      </c>
      <c r="F63" s="145">
        <v>42719</v>
      </c>
      <c r="G63" s="160">
        <f t="shared" si="3"/>
        <v>10.6</v>
      </c>
      <c r="H63" s="122" t="s">
        <v>2698</v>
      </c>
      <c r="I63" s="63" t="s">
        <v>163</v>
      </c>
      <c r="J63" s="63" t="s">
        <v>165</v>
      </c>
      <c r="K63" s="123">
        <v>492670230</v>
      </c>
      <c r="L63" s="65" t="s">
        <v>1148</v>
      </c>
      <c r="M63" s="67"/>
      <c r="N63" s="65" t="s">
        <v>27</v>
      </c>
      <c r="O63" s="124" t="s">
        <v>26</v>
      </c>
      <c r="P63" s="79"/>
    </row>
    <row r="64" spans="1:16" s="7" customFormat="1" ht="24.75" customHeight="1" outlineLevel="1" x14ac:dyDescent="0.25">
      <c r="A64" s="144">
        <v>17</v>
      </c>
      <c r="B64" s="64" t="s">
        <v>2665</v>
      </c>
      <c r="C64" s="65" t="s">
        <v>31</v>
      </c>
      <c r="D64" s="121" t="s">
        <v>2699</v>
      </c>
      <c r="E64" s="145">
        <v>42720</v>
      </c>
      <c r="F64" s="145">
        <v>43084</v>
      </c>
      <c r="G64" s="160">
        <f t="shared" si="3"/>
        <v>12.133333333333333</v>
      </c>
      <c r="H64" s="122" t="s">
        <v>2700</v>
      </c>
      <c r="I64" s="63" t="s">
        <v>163</v>
      </c>
      <c r="J64" s="63" t="s">
        <v>165</v>
      </c>
      <c r="K64" s="123">
        <v>455444323</v>
      </c>
      <c r="L64" s="65" t="s">
        <v>1148</v>
      </c>
      <c r="M64" s="67"/>
      <c r="N64" s="65" t="s">
        <v>27</v>
      </c>
      <c r="O64" s="124" t="s">
        <v>1148</v>
      </c>
      <c r="P64" s="79"/>
    </row>
    <row r="65" spans="1:16" s="7" customFormat="1" ht="24.75" customHeight="1" outlineLevel="1" x14ac:dyDescent="0.25">
      <c r="A65" s="144">
        <v>18</v>
      </c>
      <c r="B65" s="64" t="s">
        <v>2665</v>
      </c>
      <c r="C65" s="65" t="s">
        <v>31</v>
      </c>
      <c r="D65" s="121" t="s">
        <v>2688</v>
      </c>
      <c r="E65" s="145">
        <v>43116</v>
      </c>
      <c r="F65" s="145">
        <v>43404</v>
      </c>
      <c r="G65" s="160">
        <f t="shared" si="3"/>
        <v>9.6</v>
      </c>
      <c r="H65" s="122" t="s">
        <v>2701</v>
      </c>
      <c r="I65" s="63" t="s">
        <v>163</v>
      </c>
      <c r="J65" s="63" t="s">
        <v>165</v>
      </c>
      <c r="K65" s="123">
        <v>378657329</v>
      </c>
      <c r="L65" s="65" t="s">
        <v>1148</v>
      </c>
      <c r="M65" s="67"/>
      <c r="N65" s="65" t="s">
        <v>27</v>
      </c>
      <c r="O65" s="124" t="s">
        <v>1148</v>
      </c>
      <c r="P65" s="79"/>
    </row>
    <row r="66" spans="1:16" s="7" customFormat="1" ht="24.75" customHeight="1" outlineLevel="1" x14ac:dyDescent="0.25">
      <c r="A66" s="144">
        <v>19</v>
      </c>
      <c r="B66" s="64" t="s">
        <v>2665</v>
      </c>
      <c r="C66" s="65" t="s">
        <v>31</v>
      </c>
      <c r="D66" s="121" t="s">
        <v>2702</v>
      </c>
      <c r="E66" s="145">
        <v>43403</v>
      </c>
      <c r="F66" s="145">
        <v>43439</v>
      </c>
      <c r="G66" s="160">
        <f t="shared" si="3"/>
        <v>1.2</v>
      </c>
      <c r="H66" s="122" t="s">
        <v>2703</v>
      </c>
      <c r="I66" s="63" t="s">
        <v>163</v>
      </c>
      <c r="J66" s="63" t="s">
        <v>165</v>
      </c>
      <c r="K66" s="123">
        <v>45454497</v>
      </c>
      <c r="L66" s="65" t="s">
        <v>1148</v>
      </c>
      <c r="M66" s="67"/>
      <c r="N66" s="65" t="s">
        <v>27</v>
      </c>
      <c r="O66" s="124" t="s">
        <v>1148</v>
      </c>
      <c r="P66" s="79"/>
    </row>
    <row r="67" spans="1:16" s="7" customFormat="1" ht="24.75" customHeight="1" outlineLevel="1" x14ac:dyDescent="0.25">
      <c r="A67" s="144">
        <v>20</v>
      </c>
      <c r="B67" s="64" t="s">
        <v>2665</v>
      </c>
      <c r="C67" s="65" t="s">
        <v>31</v>
      </c>
      <c r="D67" s="121" t="s">
        <v>2704</v>
      </c>
      <c r="E67" s="145">
        <v>43486</v>
      </c>
      <c r="F67" s="145">
        <v>43822</v>
      </c>
      <c r="G67" s="160">
        <f t="shared" si="3"/>
        <v>11.2</v>
      </c>
      <c r="H67" s="122" t="s">
        <v>2705</v>
      </c>
      <c r="I67" s="63" t="s">
        <v>163</v>
      </c>
      <c r="J67" s="63" t="s">
        <v>165</v>
      </c>
      <c r="K67" s="123">
        <v>455360178</v>
      </c>
      <c r="L67" s="65" t="s">
        <v>1148</v>
      </c>
      <c r="M67" s="67"/>
      <c r="N67" s="65" t="s">
        <v>27</v>
      </c>
      <c r="O67" s="65" t="s">
        <v>1148</v>
      </c>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2714</v>
      </c>
      <c r="E114" s="145">
        <v>43887</v>
      </c>
      <c r="F114" s="145">
        <v>44196</v>
      </c>
      <c r="G114" s="160">
        <f>IF(AND(E114&lt;&gt;"",F114&lt;&gt;""),((F114-E114)/30),"")</f>
        <v>10.3</v>
      </c>
      <c r="H114" s="122" t="s">
        <v>2715</v>
      </c>
      <c r="I114" s="121" t="s">
        <v>163</v>
      </c>
      <c r="J114" s="121" t="s">
        <v>165</v>
      </c>
      <c r="K114" s="123">
        <v>479995567</v>
      </c>
      <c r="L114" s="100">
        <f>+IF(AND(K114&gt;0,O114="Ejecución"),(K114/877802)*Tabla28[[#This Row],[% participación]],IF(AND(K114&gt;0,O114&lt;&gt;"Ejecución"),"-",""))</f>
        <v>546.81530345111992</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5.0000000000000001E-3</v>
      </c>
      <c r="G179" s="165">
        <f>IF(F179&gt;0,SUM(E179+F179),"")</f>
        <v>2.5000000000000001E-2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13409107.5</v>
      </c>
      <c r="F185" s="92"/>
      <c r="G185" s="93"/>
      <c r="H185" s="88"/>
      <c r="I185" s="90" t="s">
        <v>2627</v>
      </c>
      <c r="J185" s="166">
        <f>+SUM(M179:M183)</f>
        <v>0.02</v>
      </c>
      <c r="K185" s="236" t="s">
        <v>2628</v>
      </c>
      <c r="L185" s="236"/>
      <c r="M185" s="94">
        <f>+J185*(SUM(K20:K35))</f>
        <v>10727286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22213</v>
      </c>
      <c r="D193" s="5"/>
      <c r="E193" s="126">
        <v>3174</v>
      </c>
      <c r="F193" s="5"/>
      <c r="G193" s="5"/>
      <c r="H193" s="147" t="s">
        <v>2716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2717</v>
      </c>
      <c r="J211" s="27" t="s">
        <v>2622</v>
      </c>
      <c r="K211" s="148" t="s">
        <v>2720</v>
      </c>
      <c r="L211" s="21"/>
      <c r="M211" s="21"/>
      <c r="N211" s="21"/>
      <c r="O211" s="8"/>
    </row>
    <row r="212" spans="1:15" x14ac:dyDescent="0.25">
      <c r="A212" s="9"/>
      <c r="B212" s="27" t="s">
        <v>2619</v>
      </c>
      <c r="C212" s="147" t="s">
        <v>2718</v>
      </c>
      <c r="D212" s="21"/>
      <c r="G212" s="27" t="s">
        <v>2621</v>
      </c>
      <c r="H212" s="148" t="s">
        <v>2723</v>
      </c>
      <c r="J212" s="27" t="s">
        <v>2623</v>
      </c>
      <c r="K212" s="147"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schemas.microsoft.com/office/2006/documentManagement/types"/>
    <ds:schemaRef ds:uri="4fb10211-09fb-4e80-9f0b-184718d5d98c"/>
    <ds:schemaRef ds:uri="http://www.w3.org/XML/1998/namespace"/>
    <ds:schemaRef ds:uri="http://purl.org/dc/dcmitype/"/>
    <ds:schemaRef ds:uri="http://purl.org/dc/elements/1.1/"/>
    <ds:schemaRef ds:uri="http://purl.org/dc/terms/"/>
    <ds:schemaRef ds:uri="http://schemas.microsoft.com/office/infopath/2007/PartnerControl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2020-12-29T15:00:43Z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