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eiotu\OneDrive - Fundación Carulla - Aeiotu\2021\Contratación 2021\02 Manifestación de Interés\Magdalena Manifestación de Interés 2021-47-1000121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<sst xmlns="http://schemas.openxmlformats.org/spreadsheetml/2006/main" count="3381" uniqueCount="2750">
  <si>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</si>
  <si>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</si>
  <si>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</si>
  <si>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</si>
  <si>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</si>
  <si>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</si>
  <si>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</si>
  <si>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</si>
  <si>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</si>
  <si>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</si>
  <si>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</si>
  <si>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</si>
  <si>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</si>
  <si>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</si>
  <si>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</si>
  <si>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</si>
  <si>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</si>
  <si>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</si>
  <si>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</si>
  <si>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</si>
  <si>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</si>
  <si>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</si>
  <si>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</si>
  <si>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</si>
  <si>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</si>
  <si>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</si>
  <si>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</si>
  <si>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</si>
  <si>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</si>
  <si>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</si>
  <si>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</si>
  <si>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</si>
  <si>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</si>
  <si>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</si>
  <si>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</si>
  <si>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</si>
  <si>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</si>
  <si>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</si>
  <si>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</si>
  <si>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</si>
  <si>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</si>
  <si>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</si>
  <si>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</si>
  <si>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</si>
  <si>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</si>
  <si>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</si>
  <si>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</si>
  <si>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</si>
  <si>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</si>
  <si>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</si>
  <si>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</si>
  <si>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</si>
  <si>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</si>
  <si>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</si>
  <si>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</si>
  <si>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</si>
  <si>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</si>
  <si>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</si>
  <si>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</si>
  <si>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</si>
  <si>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</si>
  <si>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</si>
  <si>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</si>
  <si>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</si>
  <si>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</si>
  <si>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</si>
  <si>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</si>
  <si>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</si>
  <si>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</si>
  <si>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</si>
  <si>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</si>
  <si>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</si>
  <si>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</si>
  <si>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</si>
  <si>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</si>
  <si>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</si>
  <si>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</si>
  <si>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</si>
  <si>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</si>
  <si>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</si>
  <si>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</si>
  <si>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</si>
  <si>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</si>
  <si>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</si>
  <si>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</si>
  <si>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</si>
  <si>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</si>
  <si>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</si>
  <si>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</si>
  <si>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</si>
  <si>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</si>
  <si>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</si>
  <si>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</si>
  <si>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</si>
  <si>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</si>
  <si>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</si>
  <si>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</si>
  <si>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</si>
  <si>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</si>
  <si>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</si>
  <si>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</si>
  <si>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</si>
  <si>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</si>
  <si>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</si>
  <si>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</si>
  <si>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</si>
  <si>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</si>
  <si>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</si>
  <si>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</si>
  <si>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</si>
  <si>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</si>
  <si>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</si>
  <si>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</si>
  <si>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</si>
  <si>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</si>
  <si>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</si>
  <si>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</si>
  <si>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</si>
  <si>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</si>
  <si>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</si>
  <si>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</si>
  <si>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</si>
  <si>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</si>
  <si>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</si>
  <si>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</si>
  <si>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</si>
  <si>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</si>
  <si>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</si>
  <si>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</si>
  <si>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</si>
  <si>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</si>
  <si>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</si>
  <si>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</si>
  <si>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</si>
  <si>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</si>
  <si>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</si>
  <si>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</si>
  <si>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</si>
  <si>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</si>
  <si>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</si>
  <si>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</si>
  <si>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</si>
  <si>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</si>
  <si>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</si>
  <si>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</si>
  <si>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</si>
  <si>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</si>
  <si>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</si>
  <si>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</si>
  <si>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</si>
  <si>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</si>
  <si>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</si>
  <si>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</si>
  <si>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</si>
  <si>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</si>
  <si>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</si>
  <si>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</si>
  <si>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</si>
  <si>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</si>
  <si>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</si>
  <si>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</si>
  <si>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</si>
  <si>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</si>
  <si>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</si>
  <si>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</si>
  <si>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</si>
  <si>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</si>
  <si>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</si>
  <si>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</si>
  <si>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</si>
  <si>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</si>
  <si>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</si>
  <si>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</si>
  <si>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</si>
  <si>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</si>
  <si>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</si>
  <si>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</si>
  <si>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</si>
  <si>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</si>
  <si>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</si>
  <si>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</si>
  <si>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</si>
  <si>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</si>
  <si>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</si>
  <si>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</si>
  <si>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</si>
  <si>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</si>
  <si>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</si>
  <si>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</si>
  <si>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</si>
  <si>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</si>
  <si>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</si>
  <si>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</si>
  <si>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</si>
  <si>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</si>
  <si>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</si>
  <si>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</si>
  <si>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</si>
  <si>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</si>
  <si>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</si>
  <si>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</si>
  <si>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</si>
  <si>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</si>
  <si>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</si>
  <si>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</si>
  <si>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</si>
  <si>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</si>
  <si>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</si>
  <si>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</si>
  <si>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</si>
  <si>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</si>
  <si>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</si>
  <si>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</si>
  <si>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</si>
  <si>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</si>
  <si>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</si>
  <si>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</si>
  <si>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</si>
  <si>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</si>
  <si>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</si>
  <si>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</si>
  <si>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</si>
  <si>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</si>
  <si>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</si>
  <si>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</si>
  <si>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</si>
  <si>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</si>
  <si>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</si>
  <si>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</si>
  <si>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</si>
  <si>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</si>
  <si>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</si>
  <si>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</si>
  <si>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</si>
  <si>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</si>
  <si>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</si>
  <si>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</si>
  <si>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</si>
  <si>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</si>
  <si>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</si>
  <si>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</si>
  <si>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</si>
  <si>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</si>
  <si>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</si>
  <si>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</si>
  <si>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</si>
  <si>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</si>
  <si>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</si>
  <si>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</si>
  <si>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</si>
  <si>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</si>
  <si>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</si>
  <si>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</si>
  <si>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</si>
  <si>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</si>
  <si>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</si>
  <si>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</si>
  <si>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</si>
  <si>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</si>
  <si>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</si>
  <si>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</si>
  <si>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</si>
  <si>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</si>
  <si>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</si>
  <si>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</si>
  <si>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</si>
  <si>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</si>
  <si>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</si>
  <si>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</si>
  <si>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</si>
  <si>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</si>
  <si>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</si>
  <si>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</si>
  <si>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</si>
  <si>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</si>
  <si>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</si>
  <si>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</si>
  <si>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</si>
  <si>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</si>
  <si>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</si>
  <si>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</si>
  <si>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</si>
  <si>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</si>
  <si>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</si>
  <si>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</si>
  <si>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</si>
  <si>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</si>
  <si>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</si>
  <si>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</si>
  <si>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</si>
  <si>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</si>
  <si>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</si>
  <si>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</si>
  <si>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</si>
  <si>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</si>
  <si>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</si>
  <si>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</si>
  <si>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</si>
  <si>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</si>
  <si>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</si>
  <si>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</si>
  <si>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</si>
  <si>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</si>
  <si>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</si>
  <si>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</si>
  <si>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</si>
  <si>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</si>
  <si>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</si>
  <si>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</si>
  <si>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</si>
  <si>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</si>
  <si>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</si>
  <si>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</si>
  <si>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</si>
  <si>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</si>
  <si>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</si>
  <si>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</si>
  <si>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</si>
  <si>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</si>
  <si>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</si>
  <si>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</si>
  <si>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</si>
  <si>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</si>
  <si>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</si>
  <si>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</si>
  <si>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</si>
  <si>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</si>
  <si>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</si>
  <si>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</si>
  <si>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</si>
  <si>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</si>
  <si>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</si>
  <si>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</si>
  <si>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</si>
  <si>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</si>
  <si>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</si>
  <si>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</si>
  <si>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</si>
  <si>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</si>
  <si>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</si>
  <si>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</si>
  <si>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</si>
  <si>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</si>
  <si>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</si>
  <si>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</si>
  <si>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</si>
  <si>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</si>
  <si>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</si>
  <si>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</si>
  <si>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</si>
  <si>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</si>
  <si>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</si>
  <si>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</si>
  <si>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</si>
  <si>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</si>
  <si>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</si>
  <si>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</si>
  <si>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</si>
  <si>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</si>
  <si>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</si>
  <si>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</si>
  <si>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</si>
  <si>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</si>
  <si>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</si>
  <si>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</si>
  <si>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</si>
  <si>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</si>
  <si>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</si>
  <si>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</si>
  <si>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</si>
  <si>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</si>
  <si>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</si>
  <si>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</si>
  <si>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</si>
  <si>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</si>
  <si>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</si>
  <si>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</si>
  <si>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</si>
  <si>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</si>
  <si>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</si>
  <si>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</si>
  <si>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</si>
  <si>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</si>
  <si>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</si>
  <si>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</si>
  <si>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</si>
  <si>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</si>
  <si>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</si>
  <si>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</si>
  <si>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</si>
  <si>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</si>
  <si>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</si>
  <si>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</si>
  <si>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</si>
  <si>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</si>
  <si>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</si>
  <si>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</si>
  <si>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</si>
  <si>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</si>
  <si>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</si>
  <si>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</si>
  <si>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</si>
  <si>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</si>
  <si>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</si>
  <si>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</si>
  <si>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</si>
  <si>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</si>
  <si>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</si>
  <si>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</si>
  <si>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</si>
  <si>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</si>
  <si>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</si>
  <si>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</si>
  <si>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</si>
  <si>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</si>
  <si>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</si>
  <si>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</si>
  <si>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</si>
  <si>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</si>
  <si>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</si>
  <si>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</si>
  <si>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</si>
  <si>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</si>
  <si>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</si>
  <si>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</si>
  <si>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</si>
  <si>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</si>
  <si>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</si>
  <si>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</si>
  <si>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</si>
  <si>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</si>
  <si>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</si>
  <si>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</si>
  <si>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</si>
  <si>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</si>
  <si>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</si>
  <si>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</si>
  <si>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</si>
  <si>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</si>
  <si>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</si>
  <si>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</si>
  <si>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</si>
  <si>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</si>
  <si>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</si>
  <si>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</si>
  <si>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</si>
  <si>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</si>
  <si>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</si>
  <si>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</si>
  <si>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</si>
  <si>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</si>
  <si>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</si>
  <si>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</si>
  <si>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</si>
  <si>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</si>
  <si>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</si>
  <si>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</si>
  <si>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</si>
  <si>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</si>
  <si>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</si>
  <si>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</si>
  <si>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</si>
  <si>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</si>
  <si>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</si>
  <si>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</si>
  <si>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</si>
  <si>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</si>
  <si>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</si>
  <si>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</si>
  <si>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</si>
  <si>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</si>
  <si>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</si>
  <si>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</si>
  <si>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</si>
  <si>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</si>
  <si>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</si>
  <si>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</si>
  <si>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</si>
  <si>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</si>
  <si>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</si>
  <si>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</si>
  <si>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</si>
  <si>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</si>
  <si>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</si>
  <si>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</si>
  <si>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</si>
  <si>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</si>
  <si>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</si>
  <si>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</si>
  <si>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</si>
  <si>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</si>
  <si>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</si>
  <si>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</si>
  <si>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</si>
  <si>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</si>
  <si>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</si>
  <si>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</si>
  <si>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</si>
  <si>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</si>
  <si>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</si>
  <si>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</si>
  <si>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</si>
  <si>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</si>
  <si>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</si>
  <si>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</si>
  <si>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</si>
  <si>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</si>
  <si>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</si>
  <si>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</si>
  <si>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</si>
  <si>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</si>
  <si>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</si>
  <si>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</si>
  <si>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</si>
  <si>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</si>
  <si>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</si>
  <si>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</si>
  <si>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</si>
  <si>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</si>
  <si>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</si>
  <si>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</si>
  <si>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</si>
  <si>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</si>
  <si>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</si>
  <si>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</si>
  <si>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</si>
  <si>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</si>
  <si>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</si>
  <si>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</si>
  <si>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</si>
  <si>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</si>
  <si>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</si>
  <si>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</si>
  <si>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</si>
  <si>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</si>
  <si>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</si>
  <si>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</si>
  <si>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</si>
  <si>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</si>
  <si>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</si>
  <si>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</si>
  <si>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</si>
  <si>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</si>
  <si>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</si>
  <si>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</si>
  <si>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</si>
  <si>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</si>
  <si>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</si>
  <si>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</si>
  <si>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</si>
  <si>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</si>
  <si>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</si>
  <si>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</si>
  <si>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</si>
  <si>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</si>
  <si>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</si>
  <si>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</si>
  <si>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</si>
  <si>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</si>
  <si>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</si>
  <si>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</si>
  <si>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</si>
  <si>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</si>
  <si>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</si>
  <si>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</si>
  <si>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</si>
  <si>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</si>
  <si>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</si>
  <si>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</si>
  <si>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</si>
  <si>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</si>
  <si>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</si>
  <si>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</si>
  <si>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</si>
  <si>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</si>
  <si>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</si>
  <si>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</si>
  <si>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</si>
  <si>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</si>
  <si>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</si>
  <si>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</si>
  <si>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</si>
  <si>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</si>
  <si>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</si>
  <si>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</si>
  <si>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</si>
  <si>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</si>
  <si>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</si>
  <si>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</si>
  <si>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</si>
  <si>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</si>
  <si>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</si>
  <si>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</si>
  <si>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</si>
  <si>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</si>
  <si>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</si>
  <si>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</si>
  <si>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</si>
  <si>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</si>
  <si>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</si>
  <si>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</si>
  <si>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</si>
  <si>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</si>
  <si>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</si>
  <si>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</si>
  <si>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</si>
  <si>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</si>
  <si>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</si>
  <si>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</si>
  <si>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</si>
  <si>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</si>
  <si>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</si>
  <si>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</si>
  <si>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</si>
  <si>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</si>
  <si>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</si>
  <si>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</si>
  <si>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</si>
  <si>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</si>
  <si>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</si>
  <si>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</si>
  <si>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</si>
  <si>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</si>
  <si>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</si>
  <si>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</si>
  <si>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</si>
  <si>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</si>
  <si>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</si>
  <si>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</si>
  <si>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</si>
  <si>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</si>
  <si>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</si>
  <si>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</si>
  <si>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</si>
  <si>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</si>
  <si>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</si>
  <si>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</si>
  <si>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</si>
  <si>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</si>
  <si>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</si>
  <si>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</si>
  <si>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</si>
  <si>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</si>
  <si>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</si>
  <si>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</si>
  <si>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</si>
  <si>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</si>
  <si>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</si>
  <si>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</si>
  <si>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</si>
  <si>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</si>
  <si>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</si>
  <si>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</si>
  <si>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</si>
  <si>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</si>
  <si>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</si>
  <si>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</si>
  <si>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</si>
  <si>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</si>
  <si>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</si>
  <si>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</si>
  <si>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</si>
  <si>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</si>
  <si>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</si>
  <si>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</si>
  <si>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</si>
  <si>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</si>
  <si>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</si>
  <si>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</si>
  <si>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</si>
  <si>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</si>
  <si>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</si>
  <si>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</si>
  <si>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</si>
  <si>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</si>
  <si>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</si>
  <si>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</si>
  <si>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</si>
  <si>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</si>
  <si>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</si>
  <si>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</si>
  <si>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</si>
  <si>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</si>
  <si>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</si>
  <si>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</si>
  <si>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</si>
  <si>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</si>
  <si>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</si>
  <si>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</si>
  <si>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</si>
  <si>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</si>
  <si>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</si>
  <si>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</si>
  <si>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</si>
  <si>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</si>
  <si>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</si>
  <si>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</si>
  <si>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</si>
  <si>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</si>
  <si>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</si>
  <si>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</si>
  <si>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</si>
  <si>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</si>
  <si>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</si>
  <si>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</si>
  <si>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</si>
  <si>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</si>
  <si>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</si>
  <si>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</si>
  <si>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</si>
  <si>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</si>
  <si>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</si>
  <si>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</si>
  <si>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</si>
  <si>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</si>
  <si>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</si>
  <si>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</si>
  <si>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</si>
  <si>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</si>
  <si>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</si>
  <si>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</si>
  <si>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</si>
  <si>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</si>
  <si>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</si>
  <si>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</si>
  <si>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</si>
  <si>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</si>
  <si>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</si>
  <si>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</si>
  <si>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</si>
  <si>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</si>
  <si>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</si>
  <si>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</si>
  <si>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</si>
  <si>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</si>
  <si>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</si>
  <si>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</si>
  <si>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</si>
  <si>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</si>
  <si>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</si>
  <si>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</si>
  <si>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</si>
  <si>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</si>
  <si>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</si>
  <si>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</si>
  <si>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</si>
  <si>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</si>
  <si>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</si>
  <si>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</si>
  <si>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</si>
  <si>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</si>
  <si>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</si>
  <si>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</si>
  <si>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</si>
  <si>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</si>
  <si>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</si>
  <si>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</si>
  <si>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</si>
  <si>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</si>
  <si>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</si>
  <si>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</si>
  <si>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</si>
  <si>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</si>
  <si>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</si>
  <si>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</si>
  <si>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</si>
  <si>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</si>
  <si>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</si>
  <si>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</si>
  <si>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</si>
  <si>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</si>
  <si>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</si>
  <si>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</si>
  <si>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</si>
  <si>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</si>
  <si>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</si>
  <si>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</si>
  <si>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</si>
  <si>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</si>
  <si>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</si>
  <si>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</si>
  <si>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</si>
  <si>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</si>
  <si>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</si>
  <si>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</si>
  <si>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</si>
  <si>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</si>
  <si>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</si>
  <si>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</si>
  <si>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</si>
  <si>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</si>
  <si>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</si>
  <si>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</si>
  <si>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</si>
  <si>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</si>
  <si>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</si>
  <si>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</si>
  <si>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</si>
  <si>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</si>
  <si>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</si>
  <si>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</si>
  <si>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</si>
  <si>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</si>
  <si>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</si>
  <si>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</si>
  <si>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</si>
  <si>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</si>
  <si>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</si>
  <si>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</si>
  <si>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</si>
  <si>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</si>
  <si>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</si>
  <si>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</si>
  <si>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</si>
  <si>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</si>
  <si>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</si>
  <si>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</si>
  <si>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</si>
  <si>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</si>
  <si>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</si>
  <si>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</si>
  <si>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</si>
  <si>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</si>
  <si>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</si>
  <si>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</si>
  <si>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</si>
  <si>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</si>
  <si>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</si>
  <si>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</si>
  <si>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</si>
  <si>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</si>
  <si>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</si>
  <si>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</si>
  <si>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</si>
  <si>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</si>
  <si>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</si>
  <si>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</si>
  <si>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</si>
  <si>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</si>
  <si>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</si>
  <si>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</si>
  <si>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</si>
  <si>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</si>
  <si>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</si>
  <si>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</si>
  <si>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</si>
  <si>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</si>
  <si>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</si>
  <si>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</si>
  <si>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</si>
  <si>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</si>
  <si>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</si>
  <si>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</si>
  <si>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</si>
  <si>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</si>
  <si>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</si>
  <si>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</si>
  <si>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</si>
  <si>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</si>
  <si>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</si>
  <si>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</si>
  <si>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</si>
  <si>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</si>
  <si>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</si>
  <si>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</si>
  <si>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</si>
  <si>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</si>
  <si>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</si>
  <si>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</si>
  <si>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</si>
  <si>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</si>
  <si>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</si>
  <si>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</si>
  <si>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</si>
  <si>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</si>
  <si>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</si>
  <si>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</si>
  <si>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</si>
  <si>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</si>
  <si>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</si>
  <si>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</si>
  <si>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</si>
  <si>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</si>
  <si>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</si>
  <si>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</si>
  <si>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</si>
  <si>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</si>
  <si>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</si>
  <si>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</si>
  <si>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</si>
  <si>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</si>
  <si>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</si>
  <si>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</si>
  <si>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</si>
  <si>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</si>
  <si>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</si>
  <si>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</si>
  <si>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</si>
  <si>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</si>
  <si>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</si>
  <si>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</si>
  <si>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</si>
  <si>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</si>
  <si>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</si>
  <si>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</si>
  <si>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</si>
  <si>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</si>
  <si>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</si>
  <si>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</si>
  <si>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</si>
  <si>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</si>
  <si>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</si>
  <si>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</si>
  <si>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</si>
  <si>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</si>
  <si>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</si>
  <si>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</si>
  <si>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</si>
  <si>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</si>
  <si>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</si>
  <si>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</si>
  <si>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</si>
  <si>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</si>
  <si>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</si>
  <si>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</si>
  <si>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</si>
  <si>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</si>
  <si>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</si>
  <si>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</si>
  <si>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</si>
  <si>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</si>
  <si>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</si>
  <si>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</si>
  <si>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</si>
  <si>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</si>
  <si>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</si>
  <si>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</si>
  <si>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</si>
  <si>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</si>
  <si>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</si>
  <si>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</si>
  <si>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</si>
  <si>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</si>
  <si>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</si>
  <si>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</si>
  <si>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</si>
  <si>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</si>
  <si>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</si>
  <si>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</si>
  <si>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</si>
  <si>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</si>
  <si>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</si>
  <si>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</si>
  <si>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</si>
  <si>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</si>
  <si>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</si>
  <si>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</si>
  <si>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</si>
  <si>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</si>
  <si>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</si>
  <si>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</si>
  <si>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</si>
  <si>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</si>
  <si>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</si>
  <si>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</si>
  <si>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</si>
  <si>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</si>
  <si>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</si>
  <si>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</si>
  <si>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</si>
  <si>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</si>
  <si>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</si>
  <si>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</si>
  <si>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</si>
  <si>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</si>
  <si>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</si>
  <si>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</si>
  <si>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</si>
  <si>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</si>
  <si>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</si>
  <si>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</si>
  <si>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</si>
  <si>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</si>
  <si>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</si>
  <si>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</si>
  <si>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</si>
  <si>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</si>
  <si>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</si>
  <si>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</si>
  <si>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</si>
  <si>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</si>
  <si>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</si>
  <si>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</si>
  <si>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</si>
  <si>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</si>
  <si>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</si>
  <si>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</si>
  <si>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</si>
  <si>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</si>
  <si>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</si>
  <si>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</si>
  <si>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</si>
  <si>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</si>
  <si>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</si>
  <si>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</si>
  <si>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</si>
  <si>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</si>
  <si>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</si>
  <si>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</si>
  <si>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</si>
  <si>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</si>
  <si>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</si>
  <si>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</si>
  <si>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</si>
  <si>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</si>
  <si>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</si>
  <si>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</si>
  <si>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</si>
  <si>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</si>
  <si>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</si>
  <si>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</si>
  <si>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</si>
  <si>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</si>
  <si>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</si>
  <si>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</si>
  <si>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</si>
  <si>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</si>
  <si>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</si>
  <si>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</si>
  <si>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</si>
  <si>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</si>
  <si>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</si>
  <si>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</si>
  <si>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</si>
  <si>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</si>
  <si>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</si>
  <si>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</si>
  <si>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</si>
  <si>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</si>
  <si>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</si>
  <si>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</si>
  <si>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</si>
  <si>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</si>
  <si>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</si>
  <si>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</si>
  <si>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</si>
  <si>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</si>
  <si>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</si>
  <si>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</si>
  <si>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</si>
  <si>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</si>
  <si>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</si>
  <si>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</si>
  <si>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</si>
  <si>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</si>
  <si>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</si>
  <si>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</si>
  <si>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</si>
  <si>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</si>
  <si>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</si>
  <si>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</si>
  <si>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</si>
  <si>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</si>
  <si>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</si>
  <si>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</si>
  <si>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</si>
  <si>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</si>
  <si>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</si>
  <si>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</si>
  <si>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</si>
  <si>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</si>
  <si>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</si>
  <si>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</si>
  <si>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</si>
  <si>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</si>
  <si>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</si>
  <si>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</si>
  <si>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</si>
  <si>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</si>
  <si>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</si>
  <si>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</si>
  <si>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</si>
  <si>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</si>
  <si>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</si>
  <si>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</si>
  <si>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</si>
  <si>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</si>
  <si>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</si>
  <si>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</si>
  <si>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</si>
  <si>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</si>
  <si>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</si>
  <si>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</si>
  <si>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</si>
  <si>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</si>
  <si>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</si>
  <si>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</si>
  <si>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</si>
  <si>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</si>
  <si>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</si>
  <si>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</si>
  <si>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</si>
  <si>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</si>
  <si>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</si>
  <si>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</si>
  <si>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</si>
  <si>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</si>
  <si>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</si>
  <si>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</si>
  <si>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</si>
  <si>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</si>
  <si>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</si>
  <si>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</si>
  <si>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</si>
  <si>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</si>
  <si>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</si>
  <si>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</si>
  <si>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</si>
  <si>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</si>
  <si>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</si>
  <si>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</si>
  <si>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</si>
  <si>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</si>
  <si>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</si>
  <si>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</si>
  <si>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</si>
  <si>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</si>
  <si>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</si>
  <si>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</si>
  <si>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</si>
  <si>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</si>
  <si>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</si>
  <si>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</si>
  <si>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</si>
  <si>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</si>
  <si>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</si>
  <si>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</si>
  <si>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</si>
  <si>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</si>
  <si>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</si>
  <si>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</si>
  <si>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</si>
  <si>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</si>
  <si>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</si>
  <si>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</si>
  <si>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</si>
  <si>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</si>
  <si>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</si>
  <si>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</si>
  <si>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</si>
  <si>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</si>
  <si>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</si>
  <si>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</si>
  <si>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</si>
  <si>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</si>
  <si>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</si>
  <si>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</si>
  <si>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</si>
  <si>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</si>
  <si>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</si>
  <si>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</si>
  <si>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</si>
  <si>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</si>
  <si>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</si>
  <si>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</si>
  <si>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</si>
  <si>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</si>
  <si>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</si>
  <si>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</si>
  <si>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</si>
  <si>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</si>
  <si>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</si>
  <si>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</si>
  <si>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</si>
  <si>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</si>
  <si>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</si>
  <si>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</si>
  <si>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</si>
  <si>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</si>
  <si>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</si>
  <si>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</si>
  <si>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</si>
  <si>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</si>
  <si>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</si>
  <si>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</si>
  <si>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</si>
  <si>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</si>
  <si>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</si>
  <si>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</si>
  <si>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</si>
  <si>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</si>
  <si>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</si>
  <si>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</si>
  <si>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</si>
  <si>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</si>
  <si>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</si>
  <si>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</si>
  <si>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</si>
  <si>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</si>
  <si>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</si>
  <si>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</si>
  <si>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</si>
  <si>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</si>
  <si>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</si>
  <si>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</si>
  <si>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</si>
  <si>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</si>
  <si>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</si>
  <si>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</si>
  <si>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</si>
  <si>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</si>
  <si>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</si>
  <si>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</si>
  <si>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</si>
  <si>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</si>
  <si>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</si>
  <si>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</si>
  <si>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</si>
  <si>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</si>
  <si>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</si>
  <si>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</si>
  <si>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</si>
  <si>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</si>
  <si>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</si>
  <si>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</si>
  <si>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</si>
  <si>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</si>
  <si>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</si>
  <si>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</si>
  <si>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</si>
  <si>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</si>
  <si>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</si>
  <si>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</si>
  <si>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</si>
  <si>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</si>
  <si>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</si>
  <si>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</si>
  <si>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</si>
  <si>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</si>
  <si>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</si>
  <si>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</si>
  <si>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</si>
  <si>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</si>
  <si>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</si>
  <si>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</si>
  <si>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</si>
  <si>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</si>
  <si>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</si>
  <si>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</si>
  <si>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</si>
  <si>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</si>
  <si>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</si>
  <si>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</si>
  <si>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</si>
  <si>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</si>
  <si>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</si>
  <si>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</si>
  <si>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</si>
  <si>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</si>
  <si>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</si>
  <si>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</si>
  <si>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</si>
  <si>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</si>
  <si>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</si>
  <si>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</si>
  <si>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</si>
  <si>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</si>
  <si>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</si>
  <si>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</si>
  <si>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</si>
  <si>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</si>
  <si>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</si>
  <si>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</si>
  <si>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</si>
  <si>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</si>
  <si>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</si>
  <si>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</si>
  <si>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</si>
  <si>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</si>
  <si>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</si>
  <si>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</si>
  <si>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</si>
  <si>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</si>
  <si>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</si>
  <si>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</si>
  <si>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</si>
  <si>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</si>
  <si>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</si>
  <si>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</si>
  <si>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</si>
  <si>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</si>
  <si>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</si>
  <si>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</si>
  <si>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</si>
  <si>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</si>
  <si>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</si>
  <si>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</si>
  <si>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</si>
  <si>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</si>
  <si>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</si>
  <si>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</si>
  <si>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</si>
  <si>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</si>
  <si>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</si>
  <si>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</si>
  <si>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</si>
  <si>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</si>
  <si>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</si>
  <si>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</si>
  <si>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</si>
  <si>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</si>
  <si>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</si>
  <si>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</si>
  <si>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</si>
  <si>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</si>
  <si>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</si>
  <si>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</si>
  <si>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</si>
  <si>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</si>
  <si>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</si>
  <si>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</si>
  <si>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</si>
  <si>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</si>
  <si>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</si>
  <si>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</si>
  <si>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</si>
  <si>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</si>
  <si>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</si>
  <si>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</si>
  <si>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</si>
  <si>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</si>
  <si>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</si>
  <si>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</si>
  <si>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</si>
  <si>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</si>
  <si>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</si>
  <si>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</si>
  <si>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</si>
  <si>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</si>
  <si>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</si>
  <si>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</si>
  <si>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</si>
  <si>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</si>
  <si>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</si>
  <si>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</si>
  <si>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</si>
  <si>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</si>
  <si>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</si>
  <si>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</si>
  <si>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</si>
  <si>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</si>
  <si>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</si>
  <si>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</si>
  <si>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</si>
  <si>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</si>
  <si>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</si>
  <si>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</si>
  <si>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</si>
  <si>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</si>
  <si>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</si>
  <si>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</si>
  <si>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</si>
  <si>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</si>
  <si>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</si>
  <si>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</si>
  <si>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</si>
  <si>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</si>
  <si>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</si>
  <si>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</si>
  <si>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</si>
  <si>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</si>
  <si>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</si>
  <si>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</si>
  <si>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</si>
  <si>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</si>
  <si>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</si>
  <si>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</si>
  <si>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</si>
  <si>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</si>
  <si>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</si>
  <si>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</si>
  <si>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</si>
  <si>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</si>
  <si>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</si>
  <si>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</si>
  <si>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</si>
  <si>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</si>
  <si>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</si>
  <si>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</si>
  <si>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</si>
  <si>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</si>
  <si>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</si>
  <si>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</si>
  <si>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</si>
  <si>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</si>
  <si>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</si>
  <si>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</si>
  <si>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</si>
  <si>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</si>
  <si>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</si>
  <si>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</si>
  <si>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</si>
  <si>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</si>
  <si>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</si>
  <si>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</si>
  <si>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</si>
  <si>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</si>
  <si>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</si>
  <si>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</si>
  <si>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</si>
  <si>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</si>
  <si>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</si>
  <si>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</si>
  <si>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</si>
  <si>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</si>
  <si>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</si>
  <si>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</si>
  <si>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</si>
  <si>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</si>
  <si>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</si>
  <si>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</si>
  <si>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</si>
  <si>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</si>
  <si>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</si>
  <si>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</si>
  <si>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</si>
  <si>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</si>
  <si>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</si>
  <si>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</si>
  <si>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</si>
  <si>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</si>
  <si>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</si>
  <si>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</si>
  <si>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</si>
  <si>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</si>
  <si>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</si>
  <si>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</si>
  <si>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</si>
  <si>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</si>
  <si>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</si>
  <si>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</si>
  <si>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</si>
  <si>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</si>
  <si>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</si>
  <si>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</si>
  <si>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</si>
  <si>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</si>
  <si>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</si>
  <si>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</si>
  <si>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</si>
  <si>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</si>
  <si>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</si>
  <si>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</si>
  <si>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</si>
  <si>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</si>
  <si>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</si>
  <si>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</si>
  <si>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</si>
  <si>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</si>
  <si>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</si>
  <si>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</si>
  <si>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</si>
  <si>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</si>
  <si>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</si>
  <si>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</si>
  <si>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</si>
  <si>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</si>
  <si>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</si>
  <si>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</si>
  <si>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</si>
  <si>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</si>
  <si>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</si>
  <si>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</si>
  <si>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</si>
  <si>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</si>
  <si>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</si>
  <si>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</si>
  <si>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</si>
  <si>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</si>
  <si>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</si>
  <si>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</si>
  <si>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</si>
  <si>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</si>
  <si>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</si>
  <si>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</si>
  <si>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</si>
  <si>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</si>
  <si>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</si>
  <si>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</si>
  <si>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</si>
  <si>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</si>
  <si>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</si>
  <si>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</si>
  <si>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</si>
  <si>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</si>
  <si>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</si>
  <si>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</si>
  <si>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</si>
  <si>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</si>
  <si>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</si>
  <si>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</si>
  <si>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</si>
  <si>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</si>
  <si>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</si>
  <si>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</si>
  <si>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</si>
  <si>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</si>
  <si>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</si>
  <si>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</si>
  <si>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</si>
  <si>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</si>
  <si>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</si>
  <si>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</si>
  <si>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</si>
  <si>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</si>
  <si>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</si>
  <si>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</si>
  <si>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</si>
  <si>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</si>
  <si>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</si>
  <si>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</si>
  <si>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</si>
  <si>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</si>
  <si>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</si>
  <si>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</si>
  <si>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</si>
  <si>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</si>
  <si>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</si>
  <si>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</si>
  <si>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</si>
  <si>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</si>
  <si>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</si>
  <si>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</si>
  <si>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</si>
  <si>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</si>
  <si>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</si>
  <si>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</si>
  <si>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</si>
  <si>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</si>
  <si>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</si>
  <si>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</si>
  <si>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</si>
  <si>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</si>
  <si>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</si>
  <si>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</si>
  <si>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</si>
  <si>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</si>
  <si>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</si>
  <si>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</si>
  <si>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</si>
  <si>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</si>
  <si>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</si>
  <si>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</si>
  <si>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</si>
  <si>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</si>
  <si>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</si>
  <si>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</si>
  <si>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</si>
  <si>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</si>
  <si>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</si>
  <si>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</si>
  <si>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</si>
  <si>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</si>
  <si>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</si>
  <si>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</si>
  <si>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</si>
  <si>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</si>
  <si>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</si>
  <si>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</si>
  <si>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</si>
  <si>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</si>
  <si>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</si>
  <si>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</si>
  <si>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</si>
  <si>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</si>
  <si>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</si>
  <si>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</si>
  <si>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</si>
  <si>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</si>
  <si>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</si>
  <si>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</si>
  <si>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</si>
  <si>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</si>
  <si>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</si>
  <si>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</si>
  <si>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</si>
  <si>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</si>
  <si>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</si>
  <si>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</si>
  <si>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</si>
  <si>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</si>
  <si>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</si>
  <si>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</si>
  <si>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</si>
  <si>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</si>
  <si>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</si>
  <si>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</si>
  <si>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</si>
  <si>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</si>
  <si>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</si>
  <si>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</si>
  <si>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</si>
  <si>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</si>
  <si>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</si>
  <si>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</si>
  <si>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</si>
  <si>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</si>
  <si>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</si>
  <si>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</si>
  <si>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</si>
  <si>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</si>
  <si>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</si>
  <si>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</si>
  <si>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</si>
  <si>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</si>
  <si>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</si>
  <si>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</si>
  <si>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</si>
  <si>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</si>
  <si>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</si>
  <si>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</si>
  <si>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</si>
  <si>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</si>
  <si>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</si>
  <si>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</si>
  <si>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</si>
  <si>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</si>
  <si>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</si>
  <si>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</si>
  <si>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</si>
  <si>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</si>
  <si>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</si>
  <si>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</si>
  <si>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</si>
  <si>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</si>
  <si>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</si>
  <si>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</si>
  <si>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</si>
  <si>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</si>
  <si>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</si>
  <si>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</si>
  <si>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</si>
  <si>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</si>
  <si>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</si>
  <si>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</si>
  <si>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</si>
  <si>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</si>
  <si>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</si>
  <si>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</si>
  <si>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</si>
  <si>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</si>
  <si>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</si>
  <si>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</si>
  <si>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</si>
  <si>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</si>
  <si>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</si>
  <si>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</si>
  <si>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</si>
  <si>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</si>
  <si>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</si>
  <si>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</si>
  <si>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</si>
  <si>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</si>
  <si>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</si>
  <si>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</si>
  <si>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</si>
  <si>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</si>
  <si>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</si>
  <si>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</si>
  <si>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</si>
  <si>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</si>
  <si>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</si>
  <si>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</si>
  <si>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</si>
  <si>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</si>
  <si>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</si>
  <si>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</si>
  <si>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</si>
  <si>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</si>
  <si>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</si>
  <si>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</si>
  <si>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</si>
  <si>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</si>
  <si>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</si>
  <si>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</si>
  <si>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</si>
  <si>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</si>
  <si>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</si>
  <si>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</si>
  <si>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</si>
  <si>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</si>
  <si>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</si>
  <si>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</si>
  <si>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</si>
  <si>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</si>
  <si>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</si>
  <si>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</si>
  <si>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</si>
  <si>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</si>
  <si>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</si>
  <si>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</si>
  <si>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</si>
  <si>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</si>
  <si>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</si>
  <si>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</si>
  <si>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</si>
  <si>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</si>
  <si>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</si>
  <si>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</si>
  <si>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</si>
  <si>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</si>
  <si>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</si>
  <si>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</si>
  <si>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</si>
  <si>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</si>
  <si>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</si>
  <si>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</si>
  <si>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</si>
  <si>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</si>
  <si>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</si>
  <si>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</si>
  <si>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</si>
  <si>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</si>
  <si>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</si>
  <si>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</si>
  <si>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</si>
  <si>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</si>
  <si>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</si>
  <si>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</si>
  <si>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</si>
  <si>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</si>
  <si>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</si>
  <si>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</si>
  <si>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</si>
  <si>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</si>
  <si>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</si>
  <si>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</si>
  <si>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</si>
  <si>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</si>
  <si>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</si>
  <si>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</si>
  <si>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</si>
  <si>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</si>
  <si>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</si>
  <si>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</si>
  <si>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</si>
  <si>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</si>
  <si>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</si>
  <si>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</si>
  <si>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</si>
  <si>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</si>
  <si>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</si>
  <si>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</si>
  <si>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</si>
  <si>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</si>
  <si>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</si>
  <si>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</si>
  <si>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</si>
  <si>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</si>
  <si>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</si>
  <si>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</si>
  <si>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</si>
  <si>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</si>
  <si>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</si>
  <si>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</si>
  <si>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</si>
  <si>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</si>
  <si>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</si>
  <si>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</si>
  <si>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</si>
  <si>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</si>
  <si>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</si>
  <si>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</si>
  <si>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</si>
  <si>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</si>
  <si>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</si>
  <si>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</si>
  <si>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</si>
  <si>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</si>
  <si>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</si>
  <si>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</si>
  <si>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</si>
  <si>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</si>
  <si>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</si>
  <si>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</si>
  <si>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</si>
  <si>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</si>
  <si>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</si>
  <si>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</si>
  <si>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</si>
  <si>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</si>
  <si>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</si>
  <si>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</si>
  <si>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</si>
  <si>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</si>
  <si>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</si>
  <si>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</si>
  <si>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</si>
  <si>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</si>
  <si>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</si>
  <si>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</si>
  <si>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</si>
  <si>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</si>
  <si>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</si>
  <si>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</si>
  <si>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</si>
  <si>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</si>
  <si>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</si>
  <si>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</si>
  <si>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</si>
  <si>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</si>
  <si>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</si>
  <si>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</si>
  <si>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</si>
  <si>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</si>
  <si>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</si>
  <si>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</si>
  <si>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</si>
  <si>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</si>
  <si>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</si>
  <si>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</si>
  <si>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</si>
  <si>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</si>
  <si>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</si>
  <si>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</si>
  <si>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</si>
  <si>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</si>
  <si>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</si>
  <si>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</si>
  <si>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</si>
  <si>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</si>
  <si>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</si>
  <si>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</si>
  <si>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</si>
  <si>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</si>
  <si>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</si>
  <si>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</si>
  <si>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</si>
  <si>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</si>
  <si>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</si>
  <si>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</si>
  <si>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</si>
  <si>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</si>
  <si>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</si>
  <si>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</si>
  <si>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</si>
  <si>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</si>
  <si>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</si>
  <si>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</si>
  <si>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</si>
  <si>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</si>
  <si>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</si>
  <si>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</si>
  <si>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</si>
  <si>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</si>
  <si>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</si>
  <si>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</si>
  <si>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</si>
  <si>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</si>
  <si>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</si>
  <si>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</si>
  <si>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</si>
  <si>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</si>
  <si>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</si>
  <si>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</si>
  <si>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</si>
  <si>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</si>
  <si>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</si>
  <si>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</si>
  <si>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</si>
  <si>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</si>
  <si>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</si>
  <si>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</si>
  <si>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</si>
  <si>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</si>
  <si>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</si>
  <si>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</si>
  <si>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</si>
  <si>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</si>
  <si>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</si>
  <si>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</si>
  <si>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</si>
  <si>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</si>
  <si>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</si>
  <si>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</si>
  <si>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</si>
  <si>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</si>
  <si>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</si>
  <si>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</si>
  <si>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</si>
  <si>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</si>
  <si>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</si>
  <si>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</si>
  <si>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</si>
  <si>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</si>
  <si>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</si>
  <si>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</si>
  <si>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</si>
  <si>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</si>
  <si>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</si>
  <si>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</si>
  <si>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</si>
  <si>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</si>
  <si>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</si>
  <si>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</si>
  <si>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</si>
  <si>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</si>
  <si>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</si>
  <si>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</si>
  <si>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</si>
  <si>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</si>
  <si>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</si>
  <si>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</si>
  <si>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</si>
  <si>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</si>
  <si>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</si>
  <si>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</si>
  <si>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</si>
  <si>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</si>
  <si>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</si>
  <si>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</si>
  <si>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</si>
  <si>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</si>
  <si>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</si>
  <si>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</si>
  <si>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</si>
  <si>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</si>
  <si>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</si>
  <si>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</si>
  <si>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</si>
  <si>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</si>
  <si>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</si>
  <si>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</si>
  <si>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</si>
  <si>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</si>
  <si>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</si>
  <si>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</si>
  <si>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</si>
  <si>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</si>
  <si>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</si>
  <si>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</si>
  <si>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</si>
  <si>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</si>
  <si>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</si>
  <si>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</si>
  <si>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</si>
  <si>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</si>
  <si>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</si>
  <si>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</si>
  <si>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</si>
  <si>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</si>
  <si>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</si>
  <si>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</si>
  <si>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</si>
  <si>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</si>
  <si>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</si>
  <si>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</si>
  <si>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</si>
  <si>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</si>
  <si>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</si>
  <si>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</si>
  <si>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</si>
  <si>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</si>
  <si>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</si>
  <si>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</si>
  <si>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</si>
  <si>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</si>
  <si>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</si>
  <si>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</si>
  <si>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</si>
  <si>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</si>
  <si>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</si>
  <si>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</si>
  <si>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</si>
  <si>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</si>
  <si>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</si>
  <si>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</si>
  <si>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</si>
  <si>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</si>
  <si>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</si>
  <si>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</si>
  <si>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</si>
  <si>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</si>
  <si>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</si>
  <si>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</si>
  <si>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</si>
  <si>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</si>
  <si>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</si>
  <si>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</si>
  <si>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</si>
  <si>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</si>
  <si>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</si>
  <si>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</si>
  <si>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</si>
  <si>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</si>
  <si>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</si>
  <si>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</si>
  <si>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</si>
  <si>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</si>
  <si>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</si>
  <si>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</si>
  <si>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</si>
  <si>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</si>
  <si>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</si>
  <si>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</si>
  <si>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</si>
  <si>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</si>
  <si>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</si>
  <si>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</si>
  <si>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</si>
  <si>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</si>
  <si>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</si>
  <si>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</si>
  <si>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</si>
  <si>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</si>
  <si>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</si>
  <si>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</si>
  <si>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</si>
  <si>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</si>
  <si>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</si>
  <si>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</si>
  <si>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</si>
  <si>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</si>
  <si>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</si>
  <si>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</si>
  <si>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</si>
  <si>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</si>
  <si>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</si>
  <si>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</si>
  <si>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</si>
  <si>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</si>
  <si>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</si>
  <si>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</si>
  <si>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</si>
  <si>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</si>
  <si>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</si>
  <si>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</si>
  <si>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</si>
  <si>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</si>
  <si>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</si>
  <si>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</si>
  <si>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</si>
  <si>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</si>
  <si>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</si>
  <si>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</si>
  <si>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</si>
  <si>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</si>
  <si>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</si>
  <si>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</si>
  <si>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</si>
  <si>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</si>
  <si>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</si>
  <si>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</si>
  <si>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</si>
  <si>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</si>
  <si>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</si>
  <si>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</si>
  <si>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</si>
  <si>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</si>
  <si>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</si>
  <si>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</si>
  <si>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</si>
  <si>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</si>
  <si>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</si>
  <si>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</si>
  <si>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</si>
  <si>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</si>
  <si>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</si>
  <si>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</si>
  <si>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</si>
  <si>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</si>
  <si>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</si>
  <si>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</si>
  <si>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</si>
  <si>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</si>
  <si>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</si>
  <si>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</si>
  <si>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</si>
  <si>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</si>
  <si>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</si>
  <si>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</si>
  <si>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</si>
  <si>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</si>
  <si>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</si>
  <si>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</si>
  <si>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</si>
  <si>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</si>
  <si>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</si>
  <si>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</si>
  <si>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</si>
  <si>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</si>
  <si>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</si>
  <si>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</si>
  <si>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</si>
  <si>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</si>
  <si>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</si>
  <si>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</si>
  <si>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</si>
  <si>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</si>
  <si>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</si>
  <si>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</si>
  <si>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</si>
  <si>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</si>
  <si>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</si>
  <si>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</si>
  <si>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</si>
  <si>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</si>
  <si>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</si>
  <si>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</si>
  <si>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</si>
  <si>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</si>
  <si>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</si>
  <si>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</si>
  <si>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</si>
  <si>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</si>
  <si>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</si>
  <si>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</si>
  <si>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</si>
  <si>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</si>
  <si>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</si>
  <si>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</si>
  <si>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</si>
  <si>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</si>
  <si>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</si>
  <si>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</si>
  <si>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</si>
  <si>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</si>
  <si>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</si>
  <si>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</si>
  <si>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</si>
  <si>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</si>
  <si>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</si>
  <si>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</si>
  <si>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</si>
  <si>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</si>
  <si>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</si>
  <si>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</si>
  <si>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</si>
  <si>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</si>
  <si>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</si>
  <si>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</si>
  <si>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</si>
  <si>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</si>
  <si>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</si>
  <si>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</si>
  <si>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</si>
  <si>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</si>
  <si>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</si>
  <si>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</si>
  <si>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</si>
  <si>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</si>
  <si>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</si>
  <si>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</si>
  <si>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</si>
  <si>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</si>
  <si>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</si>
  <si>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</si>
  <si>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</si>
  <si>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</si>
  <si>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</si>
  <si>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</si>
  <si>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</si>
  <si>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</si>
  <si>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</si>
  <si>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</si>
  <si>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</si>
  <si>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</si>
  <si>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</si>
  <si>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</si>
  <si>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</si>
  <si>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</si>
  <si>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</si>
  <si>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</si>
  <si>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</si>
  <si>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</si>
  <si>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</si>
  <si>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</si>
  <si>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</si>
  <si>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</si>
  <si>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</si>
  <si>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</si>
  <si>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</si>
  <si>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</si>
  <si>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</si>
  <si>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</si>
  <si>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</si>
  <si>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</si>
  <si>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</si>
  <si>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</si>
  <si>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</si>
  <si>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</si>
  <si>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</si>
  <si>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</si>
  <si>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</si>
  <si>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</si>
  <si>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</si>
  <si>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</si>
  <si>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</si>
  <si>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</si>
  <si>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</si>
  <si>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</si>
  <si>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</si>
  <si>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</si>
  <si>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</si>
  <si>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</si>
  <si>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</si>
  <si>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</si>
  <si>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</si>
  <si>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</si>
  <si>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</si>
  <si>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</si>
  <si>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</si>
  <si>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</si>
  <si>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</si>
  <si>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</si>
  <si>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</si>
  <si>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</si>
  <si>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</si>
  <si>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</si>
  <si>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</si>
  <si>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</si>
  <si>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</si>
  <si>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</si>
  <si>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</si>
  <si>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</si>
  <si>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</si>
  <si>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</si>
  <si>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</si>
  <si>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</si>
  <si>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</si>
  <si>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</si>
  <si>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</si>
  <si>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</si>
  <si>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</si>
  <si>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</si>
  <si>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</si>
  <si>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</si>
  <si>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</si>
  <si>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</si>
  <si>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</si>
  <si>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</si>
  <si>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</si>
  <si>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</si>
  <si>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</si>
  <si>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</si>
  <si>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</si>
  <si>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</si>
  <si>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</si>
  <si>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</si>
  <si>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</si>
  <si>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</si>
  <si>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</si>
  <si>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</si>
  <si>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</si>
  <si>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</si>
  <si>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</si>
  <si>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</si>
  <si>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</si>
  <si>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</si>
  <si>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</si>
  <si>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</si>
  <si>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</si>
  <si>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</si>
  <si>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</si>
  <si>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</si>
  <si>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</si>
  <si>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</si>
  <si>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</si>
  <si>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</si>
  <si>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</si>
  <si>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</si>
  <si>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</si>
  <si>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</si>
  <si>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</si>
  <si>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</si>
  <si>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</si>
  <si>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</si>
  <si>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</si>
  <si>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</si>
  <si>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</si>
  <si>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</si>
  <si>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</si>
  <si>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</si>
  <si>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</si>
  <si>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</si>
  <si>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</si>
  <si>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</si>
  <si>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</si>
  <si>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</si>
  <si>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</si>
  <si>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</si>
  <si>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</si>
  <si>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</si>
  <si>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</si>
  <si>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</si>
  <si>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</si>
  <si>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</si>
  <si>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</si>
  <si>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</si>
  <si>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</si>
  <si>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</si>
  <si>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</si>
  <si>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</si>
  <si>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</si>
  <si>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</si>
  <si>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</si>
  <si>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</si>
  <si>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</si>
  <si>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</si>
  <si>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</si>
  <si>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</si>
  <si>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</si>
  <si>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</si>
  <si>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</si>
  <si>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</si>
  <si>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</si>
  <si>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</si>
  <si>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</si>
  <si>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</si>
  <si>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</si>
  <si>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</si>
  <si>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</si>
  <si>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</si>
  <si>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</si>
  <si>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</si>
  <si>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</si>
  <si>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</si>
  <si>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</si>
  <si>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</si>
  <si>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</si>
  <si>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</si>
  <si>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</si>
  <si>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</si>
  <si>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</si>
  <si>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</si>
  <si>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</si>
  <si>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</si>
  <si>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</si>
  <si>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</si>
  <si>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</si>
  <si>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</si>
  <si>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</si>
  <si>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</si>
  <si>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</si>
  <si>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</si>
  <si>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</si>
  <si>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</si>
  <si>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</si>
  <si>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</si>
  <si>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</si>
  <si>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</si>
  <si>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</si>
  <si>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</si>
  <si>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</si>
  <si>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</si>
  <si>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</si>
  <si>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</si>
  <si>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</si>
  <si>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</si>
  <si>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</si>
  <si>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</si>
  <si>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</si>
  <si>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</si>
  <si>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</si>
  <si>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</si>
  <si>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</si>
  <si>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</si>
  <si>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</si>
  <si>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</si>
  <si>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</si>
  <si>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</si>
  <si>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</si>
  <si>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</si>
  <si>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</si>
  <si>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</si>
  <si>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</si>
  <si>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</si>
  <si>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</si>
  <si>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</si>
  <si>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</si>
  <si>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</si>
  <si>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</si>
  <si>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</si>
  <si>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</si>
  <si>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</si>
  <si>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</si>
  <si>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</si>
  <si>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</si>
  <si>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</si>
  <si>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</si>
  <si>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</si>
  <si>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</si>
  <si>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</si>
  <si>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</si>
  <si>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</si>
  <si>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</si>
  <si>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</si>
  <si>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</si>
  <si>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</si>
  <si>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</si>
  <si>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</si>
  <si>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</si>
  <si>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</si>
  <si>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</si>
  <si>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</si>
  <si>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</si>
  <si>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</si>
  <si>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</si>
  <si>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</si>
  <si>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</si>
  <si>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</si>
  <si>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</si>
  <si>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</si>
  <si>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</si>
  <si>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</si>
  <si>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</si>
  <si>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</si>
  <si>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</si>
  <si>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</si>
  <si>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</si>
  <si>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</si>
  <si>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</si>
  <si>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</si>
  <si>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</si>
  <si>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</si>
  <si>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</si>
  <si>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</si>
  <si>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</si>
  <si>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</si>
  <si>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</si>
  <si>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</si>
  <si>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</si>
  <si>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</si>
  <si>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</si>
  <si>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</si>
  <si>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</si>
  <si>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</si>
  <si>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</si>
  <si>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</si>
  <si>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</si>
  <si>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</si>
  <si>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</si>
  <si>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</si>
  <si>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</si>
  <si>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</si>
  <si>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</si>
  <si>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</si>
  <si>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</si>
  <si>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</si>
  <si>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</si>
  <si>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</si>
  <si>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</si>
  <si>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</si>
  <si>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</si>
  <si>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</si>
  <si>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</si>
  <si>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</si>
  <si>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</si>
  <si>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</si>
  <si>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</si>
  <si>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</si>
  <si>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</si>
  <si>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</si>
  <si>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</si>
  <si>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</si>
  <si>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</si>
  <si>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</si>
  <si>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</si>
  <si>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</si>
  <si>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</si>
  <si>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</si>
  <si>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</si>
  <si>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</si>
  <si>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</si>
  <si>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</si>
  <si>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</si>
  <si>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</si>
  <si>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</si>
  <si>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</si>
  <si>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</si>
  <si>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</si>
  <si>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</si>
  <si>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</si>
  <si>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</si>
  <si>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</si>
  <si>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</si>
  <si>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</si>
  <si>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</si>
  <si>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</si>
  <si>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</si>
  <si>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</si>
  <si>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</si>
  <si>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</si>
  <si>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</si>
  <si>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</si>
  <si>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</si>
  <si>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</si>
  <si>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</si>
  <si>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</si>
  <si>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</si>
  <si>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</si>
  <si>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</si>
  <si>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</si>
  <si>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</si>
  <si>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</si>
  <si>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</si>
  <si>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</si>
  <si>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</si>
  <si>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</si>
  <si>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</si>
  <si>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</si>
  <si>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</si>
  <si>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</si>
  <si>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</si>
  <si>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</si>
  <si>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</si>
  <si>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</si>
  <si>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</si>
  <si>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</si>
  <si>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</si>
  <si>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</si>
  <si>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</si>
  <si>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</si>
  <si>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</si>
  <si>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</si>
  <si>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</si>
  <si>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</si>
  <si>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</si>
  <si>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</si>
  <si>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</si>
  <si>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</si>
  <si>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</si>
  <si>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</si>
  <si>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</si>
  <si>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</si>
  <si>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</si>
  <si>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</si>
  <si>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</si>
  <si>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</si>
  <si>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</si>
  <si>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</si>
  <si>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</si>
  <si>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</si>
  <si>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</si>
  <si>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</si>
  <si>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</si>
  <si>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</si>
  <si>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</si>
  <si>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</si>
  <si>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</si>
  <si>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</si>
  <si>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</si>
  <si>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</si>
  <si>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</si>
  <si>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</si>
  <si>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</si>
  <si>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</si>
  <si>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</si>
  <si>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</si>
  <si>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</si>
  <si>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</si>
  <si>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</si>
  <si>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</si>
  <si>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</si>
  <si>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</si>
  <si>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</si>
  <si>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</si>
  <si>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</si>
  <si>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</si>
  <si>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</si>
  <si>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</si>
  <si>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</si>
  <si>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</si>
  <si>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</si>
  <si>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</si>
  <si>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</si>
  <si>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</si>
  <si>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</si>
  <si>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</si>
  <si>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</si>
  <si>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</si>
  <si>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</si>
  <si>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</si>
  <si>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</si>
  <si>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</si>
  <si>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</si>
  <si>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</si>
  <si>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</si>
  <si>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</si>
  <si>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</si>
  <si>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</si>
  <si>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</si>
  <si>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</si>
  <si>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</si>
  <si>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</si>
  <si>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</si>
  <si>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</si>
  <si>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</si>
  <si>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</si>
  <si>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</si>
  <si>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</si>
  <si>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</si>
  <si>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</si>
  <si>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</si>
  <si>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</si>
  <si>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</si>
  <si>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</si>
  <si>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</si>
  <si>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</si>
  <si>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</si>
  <si>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</si>
  <si>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</si>
  <si>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</si>
  <si>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</si>
  <si>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</si>
  <si>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</si>
  <si>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</si>
  <si>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</si>
  <si>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</si>
  <si>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</si>
  <si>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</si>
  <si>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</si>
  <si>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</si>
  <si>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</si>
  <si>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</si>
  <si>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</si>
  <si>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</si>
  <si>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</si>
  <si>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</si>
  <si>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</si>
  <si>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</si>
  <si>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</si>
  <si>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</si>
  <si>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</si>
  <si>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</si>
  <si>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</si>
  <si>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</si>
  <si>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</si>
  <si>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</si>
  <si>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</si>
  <si>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</si>
  <si>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</si>
  <si>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</si>
  <si>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</si>
  <si>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</si>
  <si>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</si>
  <si>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</si>
  <si>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</si>
  <si>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</si>
  <si>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</si>
  <si>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</si>
  <si>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</si>
  <si>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</si>
  <si>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</si>
  <si>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</si>
  <si>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</si>
  <si>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</si>
  <si>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</si>
  <si>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</si>
  <si>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</si>
  <si>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</si>
  <si>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</si>
  <si>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</si>
  <si>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</si>
  <si>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</si>
  <si>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</si>
  <si>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</si>
  <si>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</si>
  <si>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</si>
  <si>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</si>
  <si>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</si>
  <si>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</si>
  <si>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</si>
  <si>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</si>
  <si>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</si>
  <si>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</si>
  <si>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Aunar esfuerzos  y recursos técnicos, físicos, administrativas, y económicas  entre las partes  para atender integralmente a niños y niñas en primera infancia   de cero a siempre </t>
  </si>
  <si>
    <t>1318-2014</t>
  </si>
  <si>
    <t>25-18-2020-181</t>
  </si>
  <si>
    <t>76-26-20-367</t>
  </si>
  <si>
    <t>164-2020</t>
  </si>
  <si>
    <t>167-2020</t>
  </si>
  <si>
    <t>100-2020</t>
  </si>
  <si>
    <t>133-2020</t>
  </si>
  <si>
    <t>25-18-2020-182</t>
  </si>
  <si>
    <t>María Adelaida López Carrasquilla</t>
  </si>
  <si>
    <t>3153151870</t>
  </si>
  <si>
    <t>Cl. 79b No 7- 69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</si>
  <si>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</si>
  <si>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</si>
  <si>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</si>
  <si>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</si>
  <si>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</si>
  <si>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INICIALEN EL MARCO DE LA ATENCIÓN INTEGRAL EN EL CENTRO DE DESARROLLO INFANTIL- CDI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</si>
  <si>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Y DESARROLLO INFANTIL EN MEDIO FAMILIAR -DIMF-DE CONFORMIDAD CON LOS MANUALES OPERATIVOS DE LAS MODALIDADES INSTITUCIONAL Y FAMILIAR, EL LINEAMIENTO TÉCNICO PARA LA ATENCIÓN A LA PRIMERA INFANCIA Y LAS DIRECTRICES ESTABLECIDAS POR EL ICBF, EN ARMONÌA CON LA POLÍTICA DE ESTADO PARA EL DESARROLLO INTEGRAL DE LA PRIMERA INFANCIA DE CERO A SIEMPRE</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</si>
  <si>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</si>
  <si>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0196-2020</t>
  </si>
  <si>
    <t>ICBF-CA-153-2020-MAG</t>
  </si>
  <si>
    <t>gerley.hernandez@aeiotu.org</t>
  </si>
  <si>
    <t>Bogotá DC</t>
  </si>
  <si>
    <t>2021-47-10001212</t>
  </si>
  <si>
    <t>220-2019</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</si>
  <si>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LAPRIMERA INFANCIA DE CERO A SIEMPRE.</t>
  </si>
  <si>
    <t>084-2019</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</si>
  <si>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LOS SERVICIOS CENTROS DE DESARROLLO INFANTIL (CDI) Y; DESARROLLO INFANTIL EN MEDIO FAMILIAR (DIMF).</t>
  </si>
  <si>
    <t>115-2020</t>
  </si>
  <si>
    <t>ES PRESTAR EL SERVICIO DE DESARROLLO INFANTIL EN MEDIO FAMILIAR -DIMF- DE CONFORMIDAD CON EL MANUAL OPERATIVO DE LA FAMILIAR Y LAS DIRECTRICES ESTABLECIDAS POR EL ICBF, EN ARMONIA CON LA POLITICA DE ESTADO PARA EL DESARROLLO INTEGRAL DE LAPRIMERA INFANCIA DE CERO A SIEMPRE.</t>
  </si>
  <si>
    <t>384-2017</t>
  </si>
  <si>
    <t>385-2017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</si>
  <si>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</si>
  <si>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237-2018</t>
  </si>
  <si>
    <t xml:space="preserve">Prestar el servicio de atención, educación inicial y cuidado a niños y niñas menores de 5 años o hasta su 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t>
  </si>
  <si>
    <t>236-2018</t>
  </si>
  <si>
    <t>485-2016</t>
  </si>
  <si>
    <t>484-2016</t>
  </si>
  <si>
    <t xml:space="preserve">"Prestar el servicio de atención, educación inicial y cuidado a niños y niñas menores de 5 años o hasta su 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t>
  </si>
  <si>
    <t>193-2016</t>
  </si>
  <si>
    <t>185-2016</t>
  </si>
  <si>
    <t>241-2016</t>
  </si>
  <si>
    <t>Prestar el servicio de atención, educación inicial y cuidado a niños y niñas menores de 5 años o hasta su 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t>
  </si>
  <si>
    <t>242-2009</t>
  </si>
  <si>
    <t>Prestar en el Distrito de Santa Marta atención, a 80 niños y niñas menores de 5 años en la modalidad de entorno institucional, entre ellos, los relacionados en la sentencia con Radicación No. 47-001-2331- 001- 2007- 00488-00 de diciembre 3 de 2007 del Tribunal Administrativo del presente contrato, se ofrecerán los componentes de educación inicial, nutrición y cuidado durante los cinco (5) días de la semana en jornadas de ocho (8) horas al día.</t>
  </si>
  <si>
    <t>MEN Y ALCALDÍA DE SANTA MARTA</t>
  </si>
  <si>
    <t>245-2013</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</si>
  <si>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</si>
  <si>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329-2012</t>
  </si>
  <si>
    <t>47-2000</t>
  </si>
  <si>
    <t>MEN</t>
  </si>
  <si>
    <t>Prestar los servicios de atención integral en educación inicial, cuidado y nutrición, a los niños y niñas menores de cinco (5) años registrados en el SISBÉN I, II o III o en situación de desplazamiento, beneficiarios del programa de atención integral a la primera infancia - PAIPI, en el tránsito a la Estrategia de "cero a siempre", a través de propuestas de intervención oportunas, pertinentes y de calidad en la modalidad o modalidades de atención definidas (s) por la entidad territorial adherente.</t>
  </si>
  <si>
    <t>FONADE</t>
  </si>
  <si>
    <t>2122605</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</si>
  <si>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Primera Infancia – PAIPI en tránsito a la estrategia de cero a siempre, a través de propuestas de intervención oportunas, pertinentes y de calidad.</t>
  </si>
  <si>
    <t>FPI 47-993</t>
  </si>
  <si>
    <t>Prestar los servicios para brindar atención integral en educación inicial, cuidado y nutrición, a los niños y niñas menores de cinco (5) años registrados en el SISBÉN I, y II o en situación de desplazamiento, beneficiarios del programa de atención integral a la primera infancia - PAIPI, en la modalidad o modalidades de atención definidas (s) por la entidad territorial adherente.</t>
  </si>
  <si>
    <t>2121633</t>
  </si>
  <si>
    <t>ICBF, ALCALDÍA DE FUNDACIÓN Y FUNDACIÓN CARULLA</t>
  </si>
  <si>
    <t>502</t>
  </si>
  <si>
    <t>Aunar esfuerzos dirigidos a la ejecución de un Centro de Desarrollo Infantil y sus actividades complementarias como estrategia de cualificación de la atención de los niños y niñas menores de 6 años pertenecientes al programa de Hogares Comunitarios a cargo del ICBF en el municipio de Fundación.</t>
  </si>
  <si>
    <t>154</t>
  </si>
  <si>
    <t>ICBF, ALCALDÍA DE SANTA MARTA Y FUNDACIÓN CARULLA</t>
  </si>
  <si>
    <t>Aunar esfuerzos dirigidos al diseño, construcción y operación de un Jjardin Infantil y sus actividades complementarias, como estrategia de cualificación de la atencion de los niños y niñas menores de 5 años en el sector de Bureche en el municipio de Santa Marta, Departamento Magdalena</t>
  </si>
  <si>
    <t>141</t>
  </si>
  <si>
    <t>Aunar esfuerzos dirigidos al diseño, construcción, dotación y operación de un Jardin Social y sus actividades complementarias como estrategia de cualificacion de la atención de niños y niñas menores de 6 años del programa de hogares comunitarios a cargo del ICBF en Santa Marta, departamento del Magdalena sector La Paz.</t>
  </si>
  <si>
    <t>148</t>
  </si>
  <si>
    <t>Entregar al BTCH de Santa Marta Magdalena la infraestructura y dotación que conforma y hace parte integral del Jardin Social construida en el area del terreno establecida para el mismo para su custodia y cuidado.</t>
  </si>
  <si>
    <t>1801-21202</t>
  </si>
  <si>
    <t>NO</t>
  </si>
  <si>
    <t>Apoyar el desarrollo potencial de los niños para que se conviertan en ciudadanos competentes, creativos y constructivos de la sociedad a través de la escala del modaleo aeioTU</t>
  </si>
  <si>
    <t>GRAND CHALLENGES CANADA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</si>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</sst>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2" zoomScale="123" zoomScaleNormal="11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2700</v>
      </c>
      <c r="D15" s="35"/>
      <c r="E15" s="35"/>
      <c r="F15" s="5"/>
      <c r="G15" s="32" t="s">
        <v>1168</v>
      </c>
      <c r="H15" s="102" t="s">
        <v>711</v>
      </c>
      <c r="I15" s="32" t="s">
        <v>2624</v>
      </c>
      <c r="J15" s="107"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8">
        <v>860006648</v>
      </c>
      <c r="C20" s="5"/>
      <c r="D20" s="73"/>
      <c r="E20" s="5"/>
      <c r="F20" s="5"/>
      <c r="G20" s="5"/>
      <c r="H20" s="238"/>
      <c r="I20" s="144" t="s">
        <v>711</v>
      </c>
      <c r="J20" s="145" t="s">
        <v>713</v>
      </c>
      <c r="K20" s="146">
        <v>6658876254</v>
      </c>
      <c r="L20" s="147">
        <v>44193</v>
      </c>
      <c r="M20" s="147">
        <v>44561</v>
      </c>
      <c r="N20" s="130">
        <f>+(M20-L20)/30</f>
        <v>12.266666666666667</v>
      </c>
      <c r="O20" s="133"/>
      <c r="U20" s="129"/>
      <c r="V20" s="104">
        <f ca="1">NOW()</f>
        <v>44194.589386689811</v>
      </c>
      <c r="W20" s="104">
        <f ca="1">NOW()</f>
        <v>44194.589386689811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FUNDACIÓN CARULLA</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2749</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09" t="s">
        <v>2748</v>
      </c>
      <c r="C48" s="110" t="s">
        <v>32</v>
      </c>
      <c r="D48" s="116" t="s">
        <v>2745</v>
      </c>
      <c r="E48" s="140">
        <v>43374</v>
      </c>
      <c r="F48" s="140">
        <v>43921</v>
      </c>
      <c r="G48" s="155">
        <f>IF(AND(E48&lt;&gt;"",F48&lt;&gt;""),((F48-E48)/30),"")</f>
        <v>18.233333333333334</v>
      </c>
      <c r="H48" s="117" t="s">
        <v>2747</v>
      </c>
      <c r="I48" s="116" t="s">
        <v>711</v>
      </c>
      <c r="J48" s="116" t="s">
        <v>713</v>
      </c>
      <c r="K48" s="118">
        <v>1350000000</v>
      </c>
      <c r="L48" s="111" t="s">
        <v>1148</v>
      </c>
      <c r="M48" s="112">
        <v>1</v>
      </c>
      <c r="N48" s="111" t="s">
        <v>1151</v>
      </c>
      <c r="O48" s="111" t="s">
        <v>2746</v>
      </c>
      <c r="P48" s="78"/>
    </row>
    <row r="49" spans="1:16" s="6" customFormat="1" ht="24.75" customHeight="1" x14ac:dyDescent="0.25">
      <c r="A49" s="138">
        <v>2</v>
      </c>
      <c r="B49" s="117" t="s">
        <v>2665</v>
      </c>
      <c r="C49" s="119" t="s">
        <v>31</v>
      </c>
      <c r="D49" s="116" t="s">
        <v>2701</v>
      </c>
      <c r="E49" s="140">
        <v>43739</v>
      </c>
      <c r="F49" s="140">
        <v>43822</v>
      </c>
      <c r="G49" s="155">
        <f t="shared" ref="G49:G50" si="2">IF(AND(E49&lt;&gt;"",F49&lt;&gt;""),((F49-E49)/30),"")</f>
        <v>2.7666666666666666</v>
      </c>
      <c r="H49" s="117" t="s">
        <v>2702</v>
      </c>
      <c r="I49" s="116" t="s">
        <v>711</v>
      </c>
      <c r="J49" s="116" t="s">
        <v>713</v>
      </c>
      <c r="K49" s="118">
        <v>1453672865</v>
      </c>
      <c r="L49" s="119" t="s">
        <v>1148</v>
      </c>
      <c r="M49" s="112">
        <v>1</v>
      </c>
      <c r="N49" s="119" t="s">
        <v>27</v>
      </c>
      <c r="O49" s="119" t="s">
        <v>1148</v>
      </c>
      <c r="P49" s="78"/>
    </row>
    <row r="50" spans="1:16" s="6" customFormat="1" ht="24.75" customHeight="1" x14ac:dyDescent="0.25">
      <c r="A50" s="138">
        <v>3</v>
      </c>
      <c r="B50" s="117" t="s">
        <v>2665</v>
      </c>
      <c r="C50" s="119" t="s">
        <v>31</v>
      </c>
      <c r="D50" s="116" t="s">
        <v>2703</v>
      </c>
      <c r="E50" s="140">
        <v>43488</v>
      </c>
      <c r="F50" s="140">
        <v>43738</v>
      </c>
      <c r="G50" s="155">
        <f t="shared" si="2"/>
        <v>8.3333333333333339</v>
      </c>
      <c r="H50" s="117" t="s">
        <v>2704</v>
      </c>
      <c r="I50" s="116" t="s">
        <v>711</v>
      </c>
      <c r="J50" s="116" t="s">
        <v>713</v>
      </c>
      <c r="K50" s="113">
        <v>4444452800</v>
      </c>
      <c r="L50" s="119" t="s">
        <v>1148</v>
      </c>
      <c r="M50" s="112">
        <v>1</v>
      </c>
      <c r="N50" s="119" t="s">
        <v>27</v>
      </c>
      <c r="O50" s="119" t="s">
        <v>1148</v>
      </c>
      <c r="P50" s="78"/>
    </row>
    <row r="51" spans="1:16" s="6" customFormat="1" ht="24.75" customHeight="1" outlineLevel="1" x14ac:dyDescent="0.25">
      <c r="A51" s="138">
        <v>4</v>
      </c>
      <c r="B51" s="117" t="s">
        <v>2665</v>
      </c>
      <c r="C51" s="119" t="s">
        <v>31</v>
      </c>
      <c r="D51" s="116" t="s">
        <v>2705</v>
      </c>
      <c r="E51" s="140">
        <v>43484</v>
      </c>
      <c r="F51" s="140">
        <v>43822</v>
      </c>
      <c r="G51" s="155">
        <f t="shared" ref="G51:G107" si="3">IF(AND(E51&lt;&gt;"",F51&lt;&gt;""),((F51-E51)/30),"")</f>
        <v>11.266666666666667</v>
      </c>
      <c r="H51" s="117" t="s">
        <v>2706</v>
      </c>
      <c r="I51" s="116" t="s">
        <v>711</v>
      </c>
      <c r="J51" s="116" t="s">
        <v>713</v>
      </c>
      <c r="K51" s="118">
        <v>836216738</v>
      </c>
      <c r="L51" s="119" t="s">
        <v>1148</v>
      </c>
      <c r="M51" s="112">
        <v>1</v>
      </c>
      <c r="N51" s="119" t="s">
        <v>27</v>
      </c>
      <c r="O51" s="119" t="s">
        <v>1148</v>
      </c>
      <c r="P51" s="78"/>
    </row>
    <row r="52" spans="1:16" s="7" customFormat="1" ht="24.75" customHeight="1" outlineLevel="1" x14ac:dyDescent="0.25">
      <c r="A52" s="139">
        <v>5</v>
      </c>
      <c r="B52" s="117" t="s">
        <v>2665</v>
      </c>
      <c r="C52" s="119" t="s">
        <v>31</v>
      </c>
      <c r="D52" s="116" t="s">
        <v>2710</v>
      </c>
      <c r="E52" s="140">
        <v>43405</v>
      </c>
      <c r="F52" s="140">
        <v>43441</v>
      </c>
      <c r="G52" s="155">
        <f t="shared" si="3"/>
        <v>1.2</v>
      </c>
      <c r="H52" s="117" t="s">
        <v>2711</v>
      </c>
      <c r="I52" s="116" t="s">
        <v>711</v>
      </c>
      <c r="J52" s="116" t="s">
        <v>713</v>
      </c>
      <c r="K52" s="113">
        <v>542519220</v>
      </c>
      <c r="L52" s="119" t="s">
        <v>1148</v>
      </c>
      <c r="M52" s="112">
        <v>1</v>
      </c>
      <c r="N52" s="119" t="s">
        <v>27</v>
      </c>
      <c r="O52" s="119" t="s">
        <v>1148</v>
      </c>
      <c r="P52" s="79"/>
    </row>
    <row r="53" spans="1:16" s="7" customFormat="1" ht="24.75" customHeight="1" outlineLevel="1" x14ac:dyDescent="0.25">
      <c r="A53" s="139">
        <v>6</v>
      </c>
      <c r="B53" s="117" t="s">
        <v>2665</v>
      </c>
      <c r="C53" s="119" t="s">
        <v>31</v>
      </c>
      <c r="D53" s="116" t="s">
        <v>2712</v>
      </c>
      <c r="E53" s="140">
        <v>43405</v>
      </c>
      <c r="F53" s="140">
        <v>43441</v>
      </c>
      <c r="G53" s="155">
        <f t="shared" si="3"/>
        <v>1.2</v>
      </c>
      <c r="H53" s="117" t="s">
        <v>2711</v>
      </c>
      <c r="I53" s="116" t="s">
        <v>711</v>
      </c>
      <c r="J53" s="116" t="s">
        <v>713</v>
      </c>
      <c r="K53" s="118">
        <v>77897043</v>
      </c>
      <c r="L53" s="119" t="s">
        <v>1148</v>
      </c>
      <c r="M53" s="112">
        <v>1</v>
      </c>
      <c r="N53" s="119" t="s">
        <v>27</v>
      </c>
      <c r="O53" s="119" t="s">
        <v>1148</v>
      </c>
      <c r="P53" s="79"/>
    </row>
    <row r="54" spans="1:16" s="7" customFormat="1" ht="24.75" customHeight="1" outlineLevel="1" x14ac:dyDescent="0.25">
      <c r="A54" s="139">
        <v>7</v>
      </c>
      <c r="B54" s="117" t="s">
        <v>2665</v>
      </c>
      <c r="C54" s="119" t="s">
        <v>31</v>
      </c>
      <c r="D54" s="116" t="s">
        <v>2708</v>
      </c>
      <c r="E54" s="140">
        <v>43084</v>
      </c>
      <c r="F54" s="140">
        <v>43404</v>
      </c>
      <c r="G54" s="155">
        <f t="shared" si="3"/>
        <v>10.666666666666666</v>
      </c>
      <c r="H54" s="117" t="s">
        <v>2711</v>
      </c>
      <c r="I54" s="116" t="s">
        <v>711</v>
      </c>
      <c r="J54" s="116" t="s">
        <v>713</v>
      </c>
      <c r="K54" s="118">
        <v>667328897</v>
      </c>
      <c r="L54" s="119" t="s">
        <v>1148</v>
      </c>
      <c r="M54" s="112">
        <v>1</v>
      </c>
      <c r="N54" s="119" t="s">
        <v>27</v>
      </c>
      <c r="O54" s="119" t="s">
        <v>1148</v>
      </c>
      <c r="P54" s="79"/>
    </row>
    <row r="55" spans="1:16" s="7" customFormat="1" ht="24.75" customHeight="1" outlineLevel="1" x14ac:dyDescent="0.25">
      <c r="A55" s="139">
        <v>8</v>
      </c>
      <c r="B55" s="117" t="s">
        <v>2665</v>
      </c>
      <c r="C55" s="119" t="s">
        <v>31</v>
      </c>
      <c r="D55" s="116" t="s">
        <v>2707</v>
      </c>
      <c r="E55" s="140">
        <v>43084</v>
      </c>
      <c r="F55" s="140">
        <v>43404</v>
      </c>
      <c r="G55" s="155">
        <f t="shared" si="3"/>
        <v>10.666666666666666</v>
      </c>
      <c r="H55" s="117" t="s">
        <v>2709</v>
      </c>
      <c r="I55" s="116" t="s">
        <v>711</v>
      </c>
      <c r="J55" s="116" t="s">
        <v>713</v>
      </c>
      <c r="K55" s="113">
        <v>4926286845</v>
      </c>
      <c r="L55" s="119" t="s">
        <v>1148</v>
      </c>
      <c r="M55" s="112">
        <v>1</v>
      </c>
      <c r="N55" s="119" t="s">
        <v>27</v>
      </c>
      <c r="O55" s="119" t="s">
        <v>1148</v>
      </c>
      <c r="P55" s="79"/>
    </row>
    <row r="56" spans="1:16" s="7" customFormat="1" ht="24.75" customHeight="1" outlineLevel="1" x14ac:dyDescent="0.25">
      <c r="A56" s="139">
        <v>9</v>
      </c>
      <c r="B56" s="117" t="s">
        <v>2665</v>
      </c>
      <c r="C56" s="119" t="s">
        <v>31</v>
      </c>
      <c r="D56" s="116" t="s">
        <v>2713</v>
      </c>
      <c r="E56" s="140">
        <v>42719</v>
      </c>
      <c r="F56" s="140">
        <v>43084</v>
      </c>
      <c r="G56" s="155">
        <f t="shared" si="3"/>
        <v>12.166666666666666</v>
      </c>
      <c r="H56" s="114" t="s">
        <v>2715</v>
      </c>
      <c r="I56" s="116" t="s">
        <v>711</v>
      </c>
      <c r="J56" s="116" t="s">
        <v>713</v>
      </c>
      <c r="K56" s="118">
        <v>832498549</v>
      </c>
      <c r="L56" s="119" t="s">
        <v>1148</v>
      </c>
      <c r="M56" s="112">
        <v>1</v>
      </c>
      <c r="N56" s="119" t="s">
        <v>27</v>
      </c>
      <c r="O56" s="119" t="s">
        <v>1148</v>
      </c>
      <c r="P56" s="79"/>
    </row>
    <row r="57" spans="1:16" s="7" customFormat="1" ht="24.75" customHeight="1" outlineLevel="1" x14ac:dyDescent="0.25">
      <c r="A57" s="139">
        <v>10</v>
      </c>
      <c r="B57" s="117" t="s">
        <v>2665</v>
      </c>
      <c r="C57" s="119" t="s">
        <v>31</v>
      </c>
      <c r="D57" s="116" t="s">
        <v>2714</v>
      </c>
      <c r="E57" s="140">
        <v>42719</v>
      </c>
      <c r="F57" s="140">
        <v>43084</v>
      </c>
      <c r="G57" s="155">
        <f t="shared" si="3"/>
        <v>12.166666666666666</v>
      </c>
      <c r="H57" s="114" t="s">
        <v>2715</v>
      </c>
      <c r="I57" s="116" t="s">
        <v>711</v>
      </c>
      <c r="J57" s="116" t="s">
        <v>713</v>
      </c>
      <c r="K57" s="118">
        <v>6176140721</v>
      </c>
      <c r="L57" s="119" t="s">
        <v>1148</v>
      </c>
      <c r="M57" s="112">
        <v>1</v>
      </c>
      <c r="N57" s="119" t="s">
        <v>27</v>
      </c>
      <c r="O57" s="119" t="s">
        <v>26</v>
      </c>
      <c r="P57" s="79"/>
    </row>
    <row r="58" spans="1:16" s="7" customFormat="1" ht="24.75" customHeight="1" outlineLevel="1" x14ac:dyDescent="0.25">
      <c r="A58" s="139">
        <v>11</v>
      </c>
      <c r="B58" s="117" t="s">
        <v>2665</v>
      </c>
      <c r="C58" s="119" t="s">
        <v>31</v>
      </c>
      <c r="D58" s="116" t="s">
        <v>2716</v>
      </c>
      <c r="E58" s="140">
        <v>42401</v>
      </c>
      <c r="F58" s="140">
        <v>42696</v>
      </c>
      <c r="G58" s="155">
        <f t="shared" si="3"/>
        <v>9.8333333333333339</v>
      </c>
      <c r="H58" s="114" t="s">
        <v>2719</v>
      </c>
      <c r="I58" s="116" t="s">
        <v>711</v>
      </c>
      <c r="J58" s="116" t="s">
        <v>713</v>
      </c>
      <c r="K58" s="118">
        <v>2579571520</v>
      </c>
      <c r="L58" s="119" t="s">
        <v>1148</v>
      </c>
      <c r="M58" s="112">
        <v>1</v>
      </c>
      <c r="N58" s="119" t="s">
        <v>27</v>
      </c>
      <c r="O58" s="119" t="s">
        <v>1148</v>
      </c>
      <c r="P58" s="79"/>
    </row>
    <row r="59" spans="1:16" s="7" customFormat="1" ht="24.75" customHeight="1" outlineLevel="1" x14ac:dyDescent="0.25">
      <c r="A59" s="139">
        <v>12</v>
      </c>
      <c r="B59" s="117" t="s">
        <v>2665</v>
      </c>
      <c r="C59" s="119" t="s">
        <v>31</v>
      </c>
      <c r="D59" s="116" t="s">
        <v>2717</v>
      </c>
      <c r="E59" s="140">
        <v>42401</v>
      </c>
      <c r="F59" s="140">
        <v>42696</v>
      </c>
      <c r="G59" s="155">
        <f t="shared" si="3"/>
        <v>9.8333333333333339</v>
      </c>
      <c r="H59" s="117" t="s">
        <v>2719</v>
      </c>
      <c r="I59" s="116" t="s">
        <v>711</v>
      </c>
      <c r="J59" s="116" t="s">
        <v>713</v>
      </c>
      <c r="K59" s="118">
        <v>3435695589</v>
      </c>
      <c r="L59" s="119" t="s">
        <v>1148</v>
      </c>
      <c r="M59" s="112">
        <v>1</v>
      </c>
      <c r="N59" s="119" t="s">
        <v>27</v>
      </c>
      <c r="O59" s="119" t="s">
        <v>1148</v>
      </c>
      <c r="P59" s="79"/>
    </row>
    <row r="60" spans="1:16" s="7" customFormat="1" ht="24.75" customHeight="1" outlineLevel="1" x14ac:dyDescent="0.25">
      <c r="A60" s="139">
        <v>13</v>
      </c>
      <c r="B60" s="117" t="s">
        <v>2665</v>
      </c>
      <c r="C60" s="119" t="s">
        <v>31</v>
      </c>
      <c r="D60" s="116" t="s">
        <v>2718</v>
      </c>
      <c r="E60" s="140">
        <v>42401</v>
      </c>
      <c r="F60" s="140">
        <v>42719</v>
      </c>
      <c r="G60" s="155">
        <f t="shared" si="3"/>
        <v>10.6</v>
      </c>
      <c r="H60" s="117" t="s">
        <v>2715</v>
      </c>
      <c r="I60" s="116" t="s">
        <v>711</v>
      </c>
      <c r="J60" s="116" t="s">
        <v>713</v>
      </c>
      <c r="K60" s="118">
        <v>690969629</v>
      </c>
      <c r="L60" s="119" t="s">
        <v>1148</v>
      </c>
      <c r="M60" s="112">
        <v>1</v>
      </c>
      <c r="N60" s="119" t="s">
        <v>27</v>
      </c>
      <c r="O60" s="119" t="s">
        <v>1148</v>
      </c>
      <c r="P60" s="79"/>
    </row>
    <row r="61" spans="1:16" s="7" customFormat="1" ht="24.75" customHeight="1" outlineLevel="1" x14ac:dyDescent="0.25">
      <c r="A61" s="139">
        <v>14</v>
      </c>
      <c r="B61" s="117" t="s">
        <v>2665</v>
      </c>
      <c r="C61" s="119" t="s">
        <v>31</v>
      </c>
      <c r="D61" s="116" t="s">
        <v>2677</v>
      </c>
      <c r="E61" s="140">
        <v>42003</v>
      </c>
      <c r="F61" s="140">
        <v>42368</v>
      </c>
      <c r="G61" s="155">
        <f t="shared" si="3"/>
        <v>12.166666666666666</v>
      </c>
      <c r="H61" s="117" t="s">
        <v>2676</v>
      </c>
      <c r="I61" s="116" t="s">
        <v>711</v>
      </c>
      <c r="J61" s="116" t="s">
        <v>713</v>
      </c>
      <c r="K61" s="118">
        <v>23369949803</v>
      </c>
      <c r="L61" s="119" t="s">
        <v>1148</v>
      </c>
      <c r="M61" s="112">
        <v>1</v>
      </c>
      <c r="N61" s="119" t="s">
        <v>27</v>
      </c>
      <c r="O61" s="119" t="s">
        <v>1148</v>
      </c>
      <c r="P61" s="79"/>
    </row>
    <row r="62" spans="1:16" s="7" customFormat="1" ht="24.75" customHeight="1" outlineLevel="1" x14ac:dyDescent="0.25">
      <c r="A62" s="139">
        <v>15</v>
      </c>
      <c r="B62" s="117" t="s">
        <v>2665</v>
      </c>
      <c r="C62" s="119" t="s">
        <v>31</v>
      </c>
      <c r="D62" s="116" t="s">
        <v>2725</v>
      </c>
      <c r="E62" s="140">
        <v>41257</v>
      </c>
      <c r="F62" s="140">
        <v>41851</v>
      </c>
      <c r="G62" s="155">
        <f t="shared" si="3"/>
        <v>19.8</v>
      </c>
      <c r="H62" s="114" t="s">
        <v>2695</v>
      </c>
      <c r="I62" s="116" t="s">
        <v>711</v>
      </c>
      <c r="J62" s="116" t="s">
        <v>713</v>
      </c>
      <c r="K62" s="118">
        <v>1214224704</v>
      </c>
      <c r="L62" s="119" t="s">
        <v>1148</v>
      </c>
      <c r="M62" s="112">
        <v>1</v>
      </c>
      <c r="N62" s="119" t="s">
        <v>27</v>
      </c>
      <c r="O62" s="119" t="s">
        <v>1148</v>
      </c>
      <c r="P62" s="79"/>
    </row>
    <row r="63" spans="1:16" s="7" customFormat="1" ht="24.75" customHeight="1" outlineLevel="1" x14ac:dyDescent="0.25">
      <c r="A63" s="139">
        <v>16</v>
      </c>
      <c r="B63" s="117" t="s">
        <v>2665</v>
      </c>
      <c r="C63" s="119" t="s">
        <v>31</v>
      </c>
      <c r="D63" s="116" t="s">
        <v>2723</v>
      </c>
      <c r="E63" s="140">
        <v>41542</v>
      </c>
      <c r="F63" s="140">
        <v>41851</v>
      </c>
      <c r="G63" s="155">
        <f t="shared" si="3"/>
        <v>10.3</v>
      </c>
      <c r="H63" s="117" t="s">
        <v>2724</v>
      </c>
      <c r="I63" s="116" t="s">
        <v>711</v>
      </c>
      <c r="J63" s="116" t="s">
        <v>713</v>
      </c>
      <c r="K63" s="118">
        <v>2035117681</v>
      </c>
      <c r="L63" s="119" t="s">
        <v>1148</v>
      </c>
      <c r="M63" s="112">
        <v>1</v>
      </c>
      <c r="N63" s="119" t="s">
        <v>27</v>
      </c>
      <c r="O63" s="119" t="s">
        <v>1148</v>
      </c>
      <c r="P63" s="79"/>
    </row>
    <row r="64" spans="1:16" s="7" customFormat="1" ht="24.75" customHeight="1" outlineLevel="1" x14ac:dyDescent="0.25">
      <c r="A64" s="139">
        <v>17</v>
      </c>
      <c r="B64" s="117" t="s">
        <v>2727</v>
      </c>
      <c r="C64" s="119" t="s">
        <v>31</v>
      </c>
      <c r="D64" s="116" t="s">
        <v>2726</v>
      </c>
      <c r="E64" s="140">
        <v>41184</v>
      </c>
      <c r="F64" s="140">
        <v>41364</v>
      </c>
      <c r="G64" s="155">
        <f t="shared" si="3"/>
        <v>6</v>
      </c>
      <c r="H64" s="117" t="s">
        <v>2728</v>
      </c>
      <c r="I64" s="116" t="s">
        <v>711</v>
      </c>
      <c r="J64" s="116" t="s">
        <v>713</v>
      </c>
      <c r="K64" s="118">
        <v>503645781</v>
      </c>
      <c r="L64" s="119" t="s">
        <v>1148</v>
      </c>
      <c r="M64" s="112">
        <v>1</v>
      </c>
      <c r="N64" s="119" t="s">
        <v>27</v>
      </c>
      <c r="O64" s="119" t="s">
        <v>1148</v>
      </c>
      <c r="P64" s="79"/>
    </row>
    <row r="65" spans="1:16" s="7" customFormat="1" ht="24.75" customHeight="1" outlineLevel="1" x14ac:dyDescent="0.25">
      <c r="A65" s="139">
        <v>18</v>
      </c>
      <c r="B65" s="117" t="s">
        <v>2729</v>
      </c>
      <c r="C65" s="119" t="s">
        <v>31</v>
      </c>
      <c r="D65" s="116" t="s">
        <v>2730</v>
      </c>
      <c r="E65" s="140">
        <v>41155</v>
      </c>
      <c r="F65" s="140">
        <v>41258</v>
      </c>
      <c r="G65" s="155">
        <f t="shared" si="3"/>
        <v>3.4333333333333331</v>
      </c>
      <c r="H65" s="117" t="s">
        <v>2731</v>
      </c>
      <c r="I65" s="116" t="s">
        <v>711</v>
      </c>
      <c r="J65" s="116" t="s">
        <v>713</v>
      </c>
      <c r="K65" s="118">
        <v>338547611</v>
      </c>
      <c r="L65" s="119" t="s">
        <v>1148</v>
      </c>
      <c r="M65" s="112">
        <v>1</v>
      </c>
      <c r="N65" s="119" t="s">
        <v>27</v>
      </c>
      <c r="O65" s="119" t="s">
        <v>1148</v>
      </c>
      <c r="P65" s="79"/>
    </row>
    <row r="66" spans="1:16" s="7" customFormat="1" ht="24.75" customHeight="1" outlineLevel="1" x14ac:dyDescent="0.25">
      <c r="A66" s="139">
        <v>19</v>
      </c>
      <c r="B66" s="117" t="s">
        <v>2727</v>
      </c>
      <c r="C66" s="119" t="s">
        <v>31</v>
      </c>
      <c r="D66" s="116" t="s">
        <v>2732</v>
      </c>
      <c r="E66" s="140">
        <v>40876</v>
      </c>
      <c r="F66" s="140">
        <v>41067</v>
      </c>
      <c r="G66" s="155">
        <f t="shared" si="3"/>
        <v>6.3666666666666663</v>
      </c>
      <c r="H66" s="117" t="s">
        <v>2733</v>
      </c>
      <c r="I66" s="116" t="s">
        <v>711</v>
      </c>
      <c r="J66" s="116" t="s">
        <v>713</v>
      </c>
      <c r="K66" s="118">
        <v>420046792</v>
      </c>
      <c r="L66" s="119" t="s">
        <v>1148</v>
      </c>
      <c r="M66" s="112">
        <v>1</v>
      </c>
      <c r="N66" s="119" t="s">
        <v>27</v>
      </c>
      <c r="O66" s="119" t="s">
        <v>1148</v>
      </c>
      <c r="P66" s="79"/>
    </row>
    <row r="67" spans="1:16" s="7" customFormat="1" ht="24.75" customHeight="1" outlineLevel="1" x14ac:dyDescent="0.25">
      <c r="A67" s="139">
        <v>20</v>
      </c>
      <c r="B67" s="117" t="s">
        <v>2729</v>
      </c>
      <c r="C67" s="119" t="s">
        <v>31</v>
      </c>
      <c r="D67" s="116" t="s">
        <v>2734</v>
      </c>
      <c r="E67" s="140">
        <v>41074</v>
      </c>
      <c r="F67" s="140">
        <v>41132</v>
      </c>
      <c r="G67" s="155">
        <f t="shared" si="3"/>
        <v>1.9333333333333333</v>
      </c>
      <c r="H67" s="117" t="s">
        <v>2731</v>
      </c>
      <c r="I67" s="116" t="s">
        <v>711</v>
      </c>
      <c r="J67" s="116" t="s">
        <v>713</v>
      </c>
      <c r="K67" s="118">
        <v>106478684</v>
      </c>
      <c r="L67" s="119" t="s">
        <v>1148</v>
      </c>
      <c r="M67" s="112">
        <v>1</v>
      </c>
      <c r="N67" s="119" t="s">
        <v>27</v>
      </c>
      <c r="O67" s="119" t="s">
        <v>1148</v>
      </c>
      <c r="P67" s="79"/>
    </row>
    <row r="68" spans="1:16" s="7" customFormat="1" ht="24.75" customHeight="1" outlineLevel="1" x14ac:dyDescent="0.25">
      <c r="A68" s="139">
        <v>21</v>
      </c>
      <c r="B68" s="117" t="s">
        <v>2722</v>
      </c>
      <c r="C68" s="119" t="s">
        <v>31</v>
      </c>
      <c r="D68" s="116" t="s">
        <v>2720</v>
      </c>
      <c r="E68" s="140">
        <v>39888</v>
      </c>
      <c r="F68" s="140">
        <v>39979</v>
      </c>
      <c r="G68" s="155">
        <f t="shared" si="3"/>
        <v>3.0333333333333332</v>
      </c>
      <c r="H68" s="117" t="s">
        <v>2721</v>
      </c>
      <c r="I68" s="116" t="s">
        <v>711</v>
      </c>
      <c r="J68" s="116" t="s">
        <v>713</v>
      </c>
      <c r="K68" s="118">
        <v>51869090</v>
      </c>
      <c r="L68" s="119" t="s">
        <v>1148</v>
      </c>
      <c r="M68" s="112">
        <v>1</v>
      </c>
      <c r="N68" s="119" t="s">
        <v>27</v>
      </c>
      <c r="O68" s="119" t="s">
        <v>1148</v>
      </c>
      <c r="P68" s="79"/>
    </row>
    <row r="69" spans="1:16" s="7" customFormat="1" ht="24.75" customHeight="1" outlineLevel="1" x14ac:dyDescent="0.25">
      <c r="A69" s="139">
        <v>22</v>
      </c>
      <c r="B69" s="117" t="s">
        <v>2735</v>
      </c>
      <c r="C69" s="119" t="s">
        <v>33</v>
      </c>
      <c r="D69" s="116" t="s">
        <v>2736</v>
      </c>
      <c r="E69" s="140">
        <v>40900</v>
      </c>
      <c r="F69" s="140">
        <v>42735</v>
      </c>
      <c r="G69" s="155">
        <f t="shared" si="3"/>
        <v>61.166666666666664</v>
      </c>
      <c r="H69" s="117" t="s">
        <v>2737</v>
      </c>
      <c r="I69" s="116" t="s">
        <v>711</v>
      </c>
      <c r="J69" s="116" t="s">
        <v>723</v>
      </c>
      <c r="K69" s="118">
        <v>1275000000</v>
      </c>
      <c r="L69" s="119" t="s">
        <v>1148</v>
      </c>
      <c r="M69" s="112">
        <v>1</v>
      </c>
      <c r="N69" s="119" t="s">
        <v>1151</v>
      </c>
      <c r="O69" s="119" t="s">
        <v>1148</v>
      </c>
      <c r="P69" s="79"/>
    </row>
    <row r="70" spans="1:16" s="7" customFormat="1" ht="24.75" customHeight="1" outlineLevel="1" x14ac:dyDescent="0.25">
      <c r="A70" s="139">
        <v>23</v>
      </c>
      <c r="B70" s="117" t="s">
        <v>2739</v>
      </c>
      <c r="C70" s="119" t="s">
        <v>33</v>
      </c>
      <c r="D70" s="116" t="s">
        <v>2738</v>
      </c>
      <c r="E70" s="140">
        <v>40662</v>
      </c>
      <c r="F70" s="140">
        <v>42735</v>
      </c>
      <c r="G70" s="155">
        <f t="shared" si="3"/>
        <v>69.099999999999994</v>
      </c>
      <c r="H70" s="117" t="s">
        <v>2740</v>
      </c>
      <c r="I70" s="116" t="s">
        <v>711</v>
      </c>
      <c r="J70" s="116" t="s">
        <v>713</v>
      </c>
      <c r="K70" s="118">
        <v>2000000000</v>
      </c>
      <c r="L70" s="119" t="s">
        <v>1148</v>
      </c>
      <c r="M70" s="112">
        <v>1</v>
      </c>
      <c r="N70" s="119" t="s">
        <v>1151</v>
      </c>
      <c r="O70" s="119" t="s">
        <v>1148</v>
      </c>
      <c r="P70" s="79"/>
    </row>
    <row r="71" spans="1:16" s="7" customFormat="1" ht="24.75" customHeight="1" outlineLevel="1" x14ac:dyDescent="0.25">
      <c r="A71" s="139">
        <v>24</v>
      </c>
      <c r="B71" s="117" t="s">
        <v>2739</v>
      </c>
      <c r="C71" s="119" t="s">
        <v>33</v>
      </c>
      <c r="D71" s="116" t="s">
        <v>2741</v>
      </c>
      <c r="E71" s="140">
        <v>40129</v>
      </c>
      <c r="F71" s="140">
        <v>42004</v>
      </c>
      <c r="G71" s="155">
        <f t="shared" si="3"/>
        <v>62.5</v>
      </c>
      <c r="H71" s="117" t="s">
        <v>2742</v>
      </c>
      <c r="I71" s="116" t="s">
        <v>711</v>
      </c>
      <c r="J71" s="116" t="s">
        <v>713</v>
      </c>
      <c r="K71" s="118">
        <v>1770469259</v>
      </c>
      <c r="L71" s="119" t="s">
        <v>1148</v>
      </c>
      <c r="M71" s="112">
        <v>1</v>
      </c>
      <c r="N71" s="119" t="s">
        <v>1151</v>
      </c>
      <c r="O71" s="119" t="s">
        <v>1148</v>
      </c>
      <c r="P71" s="79"/>
    </row>
    <row r="72" spans="1:16" s="7" customFormat="1" ht="24.75" customHeight="1" outlineLevel="1" x14ac:dyDescent="0.25">
      <c r="A72" s="139">
        <v>25</v>
      </c>
      <c r="B72" s="117" t="s">
        <v>2739</v>
      </c>
      <c r="C72" s="119" t="s">
        <v>33</v>
      </c>
      <c r="D72" s="116" t="s">
        <v>2743</v>
      </c>
      <c r="E72" s="140">
        <v>40030</v>
      </c>
      <c r="F72" s="140">
        <v>40390</v>
      </c>
      <c r="G72" s="155">
        <f t="shared" si="3"/>
        <v>12</v>
      </c>
      <c r="H72" s="117" t="s">
        <v>2744</v>
      </c>
      <c r="I72" s="116" t="s">
        <v>711</v>
      </c>
      <c r="J72" s="116" t="s">
        <v>713</v>
      </c>
      <c r="K72" s="118">
        <v>2531200000</v>
      </c>
      <c r="L72" s="119" t="s">
        <v>1148</v>
      </c>
      <c r="M72" s="112">
        <v>1</v>
      </c>
      <c r="N72" s="119" t="s">
        <v>1151</v>
      </c>
      <c r="O72" s="119" t="s">
        <v>1148</v>
      </c>
      <c r="P72" s="79"/>
    </row>
    <row r="73" spans="1:16" s="7" customFormat="1" ht="24.75" customHeight="1" outlineLevel="1" x14ac:dyDescent="0.25">
      <c r="A73" s="139">
        <v>26</v>
      </c>
      <c r="B73" s="117" t="s">
        <v>2665</v>
      </c>
      <c r="C73" s="119" t="s">
        <v>31</v>
      </c>
      <c r="D73" s="116" t="s">
        <v>2677</v>
      </c>
      <c r="E73" s="140">
        <v>42003</v>
      </c>
      <c r="F73" s="140">
        <v>42368</v>
      </c>
      <c r="G73" s="155">
        <f t="shared" si="3"/>
        <v>12.166666666666666</v>
      </c>
      <c r="H73" s="117" t="s">
        <v>2676</v>
      </c>
      <c r="I73" s="116" t="s">
        <v>208</v>
      </c>
      <c r="J73" s="116" t="s">
        <v>210</v>
      </c>
      <c r="K73" s="118">
        <v>23369949803</v>
      </c>
      <c r="L73" s="119" t="s">
        <v>1148</v>
      </c>
      <c r="M73" s="112">
        <v>1</v>
      </c>
      <c r="N73" s="119" t="s">
        <v>27</v>
      </c>
      <c r="O73" s="119" t="s">
        <v>1148</v>
      </c>
      <c r="P73" s="79"/>
    </row>
    <row r="74" spans="1:16" s="7" customFormat="1" ht="24.75" customHeight="1" outlineLevel="1" x14ac:dyDescent="0.25">
      <c r="A74" s="139">
        <v>27</v>
      </c>
      <c r="B74" s="117" t="s">
        <v>2665</v>
      </c>
      <c r="C74" s="119" t="s">
        <v>31</v>
      </c>
      <c r="D74" s="116" t="s">
        <v>2677</v>
      </c>
      <c r="E74" s="140">
        <v>42003</v>
      </c>
      <c r="F74" s="140">
        <v>42368</v>
      </c>
      <c r="G74" s="155">
        <f t="shared" si="3"/>
        <v>12.166666666666666</v>
      </c>
      <c r="H74" s="117" t="s">
        <v>2676</v>
      </c>
      <c r="I74" s="116" t="s">
        <v>208</v>
      </c>
      <c r="J74" s="116" t="s">
        <v>222</v>
      </c>
      <c r="K74" s="118">
        <v>23369949803</v>
      </c>
      <c r="L74" s="119" t="s">
        <v>1148</v>
      </c>
      <c r="M74" s="112">
        <v>1</v>
      </c>
      <c r="N74" s="119" t="s">
        <v>27</v>
      </c>
      <c r="O74" s="119" t="s">
        <v>1148</v>
      </c>
      <c r="P74" s="79"/>
    </row>
    <row r="75" spans="1:16" s="7" customFormat="1" ht="24.75" customHeight="1" outlineLevel="1" x14ac:dyDescent="0.25">
      <c r="A75" s="139">
        <v>28</v>
      </c>
      <c r="B75" s="117" t="s">
        <v>2665</v>
      </c>
      <c r="C75" s="119" t="s">
        <v>31</v>
      </c>
      <c r="D75" s="116" t="s">
        <v>2677</v>
      </c>
      <c r="E75" s="140">
        <v>42003</v>
      </c>
      <c r="F75" s="140">
        <v>42368</v>
      </c>
      <c r="G75" s="155">
        <f t="shared" si="3"/>
        <v>12.166666666666666</v>
      </c>
      <c r="H75" s="117" t="s">
        <v>2676</v>
      </c>
      <c r="I75" s="116" t="s">
        <v>208</v>
      </c>
      <c r="J75" s="116" t="s">
        <v>239</v>
      </c>
      <c r="K75" s="118">
        <v>23369949803</v>
      </c>
      <c r="L75" s="119" t="s">
        <v>1148</v>
      </c>
      <c r="M75" s="112">
        <v>1</v>
      </c>
      <c r="N75" s="119" t="s">
        <v>27</v>
      </c>
      <c r="O75" s="119" t="s">
        <v>1148</v>
      </c>
      <c r="P75" s="79"/>
    </row>
    <row r="76" spans="1:16" s="7" customFormat="1" ht="24.75" customHeight="1" outlineLevel="1" x14ac:dyDescent="0.25">
      <c r="A76" s="139">
        <v>29</v>
      </c>
      <c r="B76" s="117" t="s">
        <v>2665</v>
      </c>
      <c r="C76" s="119" t="s">
        <v>31</v>
      </c>
      <c r="D76" s="116" t="s">
        <v>2677</v>
      </c>
      <c r="E76" s="140">
        <v>42003</v>
      </c>
      <c r="F76" s="140">
        <v>42368</v>
      </c>
      <c r="G76" s="155">
        <f t="shared" si="3"/>
        <v>12.166666666666666</v>
      </c>
      <c r="H76" s="117" t="s">
        <v>2676</v>
      </c>
      <c r="I76" s="116" t="s">
        <v>516</v>
      </c>
      <c r="J76" s="116" t="s">
        <v>599</v>
      </c>
      <c r="K76" s="118">
        <v>23369949803</v>
      </c>
      <c r="L76" s="119" t="s">
        <v>1148</v>
      </c>
      <c r="M76" s="112">
        <v>1</v>
      </c>
      <c r="N76" s="119" t="s">
        <v>27</v>
      </c>
      <c r="O76" s="119" t="s">
        <v>1148</v>
      </c>
      <c r="P76" s="79"/>
    </row>
    <row r="77" spans="1:16" s="7" customFormat="1" ht="24.75" customHeight="1" outlineLevel="1" x14ac:dyDescent="0.25">
      <c r="A77" s="139">
        <v>30</v>
      </c>
      <c r="B77" s="117" t="s">
        <v>2665</v>
      </c>
      <c r="C77" s="119" t="s">
        <v>31</v>
      </c>
      <c r="D77" s="116" t="s">
        <v>2677</v>
      </c>
      <c r="E77" s="140">
        <v>42003</v>
      </c>
      <c r="F77" s="140">
        <v>42368</v>
      </c>
      <c r="G77" s="155">
        <f t="shared" si="3"/>
        <v>12.166666666666666</v>
      </c>
      <c r="H77" s="117" t="s">
        <v>2676</v>
      </c>
      <c r="I77" s="116" t="s">
        <v>516</v>
      </c>
      <c r="J77" s="116" t="s">
        <v>598</v>
      </c>
      <c r="K77" s="118">
        <v>23369949803</v>
      </c>
      <c r="L77" s="119" t="s">
        <v>1148</v>
      </c>
      <c r="M77" s="112">
        <v>1</v>
      </c>
      <c r="N77" s="119" t="s">
        <v>27</v>
      </c>
      <c r="O77" s="119" t="s">
        <v>1148</v>
      </c>
      <c r="P77" s="79"/>
    </row>
    <row r="78" spans="1:16" s="7" customFormat="1" ht="24.75" customHeight="1" outlineLevel="1" x14ac:dyDescent="0.25">
      <c r="A78" s="139">
        <v>31</v>
      </c>
      <c r="B78" s="117" t="s">
        <v>2665</v>
      </c>
      <c r="C78" s="119" t="s">
        <v>31</v>
      </c>
      <c r="D78" s="116" t="s">
        <v>2677</v>
      </c>
      <c r="E78" s="140">
        <v>42003</v>
      </c>
      <c r="F78" s="140">
        <v>42368</v>
      </c>
      <c r="G78" s="155">
        <f t="shared" si="3"/>
        <v>12.166666666666666</v>
      </c>
      <c r="H78" s="117" t="s">
        <v>2676</v>
      </c>
      <c r="I78" s="116" t="s">
        <v>1156</v>
      </c>
      <c r="J78" s="116" t="s">
        <v>188</v>
      </c>
      <c r="K78" s="118">
        <v>23369949803</v>
      </c>
      <c r="L78" s="119" t="s">
        <v>1148</v>
      </c>
      <c r="M78" s="112">
        <v>1</v>
      </c>
      <c r="N78" s="119" t="s">
        <v>27</v>
      </c>
      <c r="O78" s="119" t="s">
        <v>1148</v>
      </c>
      <c r="P78" s="79"/>
    </row>
    <row r="79" spans="1:16" s="7" customFormat="1" ht="24.75" customHeight="1" outlineLevel="1" x14ac:dyDescent="0.25">
      <c r="A79" s="139">
        <v>32</v>
      </c>
      <c r="B79" s="117" t="s">
        <v>2665</v>
      </c>
      <c r="C79" s="119" t="s">
        <v>31</v>
      </c>
      <c r="D79" s="116" t="s">
        <v>2677</v>
      </c>
      <c r="E79" s="140">
        <v>42003</v>
      </c>
      <c r="F79" s="140">
        <v>42368</v>
      </c>
      <c r="G79" s="155">
        <f t="shared" si="3"/>
        <v>12.166666666666666</v>
      </c>
      <c r="H79" s="117" t="s">
        <v>2676</v>
      </c>
      <c r="I79" s="116" t="s">
        <v>163</v>
      </c>
      <c r="J79" s="116" t="s">
        <v>169</v>
      </c>
      <c r="K79" s="118">
        <v>23369949803</v>
      </c>
      <c r="L79" s="119" t="s">
        <v>1148</v>
      </c>
      <c r="M79" s="112">
        <v>1</v>
      </c>
      <c r="N79" s="119" t="s">
        <v>27</v>
      </c>
      <c r="O79" s="119" t="s">
        <v>1148</v>
      </c>
      <c r="P79" s="79"/>
    </row>
    <row r="80" spans="1:16" s="7" customFormat="1" ht="24.75" customHeight="1" outlineLevel="1" x14ac:dyDescent="0.25">
      <c r="A80" s="139">
        <v>33</v>
      </c>
      <c r="B80" s="117" t="s">
        <v>2665</v>
      </c>
      <c r="C80" s="119" t="s">
        <v>31</v>
      </c>
      <c r="D80" s="116" t="s">
        <v>2677</v>
      </c>
      <c r="E80" s="140">
        <v>42003</v>
      </c>
      <c r="F80" s="140">
        <v>42368</v>
      </c>
      <c r="G80" s="155">
        <f t="shared" si="3"/>
        <v>12.166666666666666</v>
      </c>
      <c r="H80" s="117" t="s">
        <v>2676</v>
      </c>
      <c r="I80" s="116" t="s">
        <v>163</v>
      </c>
      <c r="J80" s="116" t="s">
        <v>173</v>
      </c>
      <c r="K80" s="118">
        <v>23369949803</v>
      </c>
      <c r="L80" s="119" t="s">
        <v>1148</v>
      </c>
      <c r="M80" s="112">
        <v>1</v>
      </c>
      <c r="N80" s="119" t="s">
        <v>27</v>
      </c>
      <c r="O80" s="119" t="s">
        <v>1148</v>
      </c>
      <c r="P80" s="79"/>
    </row>
    <row r="81" spans="1:16" s="7" customFormat="1" ht="24.75" customHeight="1" outlineLevel="1" x14ac:dyDescent="0.25">
      <c r="A81" s="139">
        <v>34</v>
      </c>
      <c r="B81" s="117" t="s">
        <v>2665</v>
      </c>
      <c r="C81" s="119" t="s">
        <v>31</v>
      </c>
      <c r="D81" s="116" t="s">
        <v>2677</v>
      </c>
      <c r="E81" s="140">
        <v>42003</v>
      </c>
      <c r="F81" s="140">
        <v>42368</v>
      </c>
      <c r="G81" s="155">
        <f t="shared" si="3"/>
        <v>12.166666666666666</v>
      </c>
      <c r="H81" s="117" t="s">
        <v>2676</v>
      </c>
      <c r="I81" s="116" t="s">
        <v>1155</v>
      </c>
      <c r="J81" s="116" t="s">
        <v>1057</v>
      </c>
      <c r="K81" s="118">
        <v>23369949803</v>
      </c>
      <c r="L81" s="119" t="s">
        <v>1148</v>
      </c>
      <c r="M81" s="112">
        <v>1</v>
      </c>
      <c r="N81" s="119" t="s">
        <v>27</v>
      </c>
      <c r="O81" s="119" t="s">
        <v>1148</v>
      </c>
      <c r="P81" s="79"/>
    </row>
    <row r="82" spans="1:16" s="7" customFormat="1" ht="24.75" customHeight="1" outlineLevel="1" x14ac:dyDescent="0.25">
      <c r="A82" s="139">
        <v>35</v>
      </c>
      <c r="B82" s="117" t="s">
        <v>2665</v>
      </c>
      <c r="C82" s="119" t="s">
        <v>31</v>
      </c>
      <c r="D82" s="116" t="s">
        <v>2677</v>
      </c>
      <c r="E82" s="140">
        <v>42003</v>
      </c>
      <c r="F82" s="140">
        <v>42368</v>
      </c>
      <c r="G82" s="155">
        <f t="shared" si="3"/>
        <v>12.166666666666666</v>
      </c>
      <c r="H82" s="117" t="s">
        <v>2676</v>
      </c>
      <c r="I82" s="116" t="s">
        <v>628</v>
      </c>
      <c r="J82" s="116" t="s">
        <v>630</v>
      </c>
      <c r="K82" s="118">
        <v>23369949803</v>
      </c>
      <c r="L82" s="119" t="s">
        <v>1148</v>
      </c>
      <c r="M82" s="112">
        <v>1</v>
      </c>
      <c r="N82" s="119" t="s">
        <v>27</v>
      </c>
      <c r="O82" s="119" t="s">
        <v>1148</v>
      </c>
      <c r="P82" s="79"/>
    </row>
    <row r="83" spans="1:16" s="7" customFormat="1" ht="24.75" customHeight="1" outlineLevel="1" x14ac:dyDescent="0.25">
      <c r="A83" s="139">
        <v>36</v>
      </c>
      <c r="B83" s="117"/>
      <c r="C83" s="119"/>
      <c r="D83" s="116"/>
      <c r="E83" s="140"/>
      <c r="F83" s="140"/>
      <c r="G83" s="155" t="str">
        <f t="shared" si="3"/>
        <v/>
      </c>
      <c r="H83" s="117"/>
      <c r="I83" s="116"/>
      <c r="J83" s="116"/>
      <c r="K83" s="118"/>
      <c r="L83" s="119"/>
      <c r="M83" s="112"/>
      <c r="N83" s="119"/>
      <c r="O83" s="119"/>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119"/>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2678</v>
      </c>
      <c r="E114" s="140">
        <v>43878</v>
      </c>
      <c r="F114" s="140">
        <v>44196</v>
      </c>
      <c r="G114" s="155">
        <f>IF(AND(E114&lt;&gt;"",F114&lt;&gt;""),((F114-E114)/30),"")</f>
        <v>10.6</v>
      </c>
      <c r="H114" s="117" t="s">
        <v>2692</v>
      </c>
      <c r="I114" s="116" t="s">
        <v>516</v>
      </c>
      <c r="J114" s="116" t="s">
        <v>598</v>
      </c>
      <c r="K114" s="118">
        <v>1202910768</v>
      </c>
      <c r="L114" s="100">
        <f>+IF(AND(K114&gt;0,O114="Ejecución"),(K114/877802)*Tabla28[[#This Row],[% participación]],IF(AND(K114&gt;0,O114&lt;&gt;"Ejecución"),"-",""))</f>
        <v>1370.3668572183703</v>
      </c>
      <c r="M114" s="119" t="s">
        <v>1148</v>
      </c>
      <c r="N114" s="168">
        <f>+IF(M118="No",1,IF(M118="Si","Ingrese %",""))</f>
        <v>1</v>
      </c>
      <c r="O114" s="157" t="s">
        <v>1150</v>
      </c>
      <c r="P114" s="78"/>
    </row>
    <row r="115" spans="1:16" s="6" customFormat="1" ht="24.75" customHeight="1" x14ac:dyDescent="0.25">
      <c r="A115" s="138">
        <v>2</v>
      </c>
      <c r="B115" s="156" t="s">
        <v>2665</v>
      </c>
      <c r="C115" s="158" t="s">
        <v>31</v>
      </c>
      <c r="D115" s="63" t="s">
        <v>2679</v>
      </c>
      <c r="E115" s="140">
        <v>43882</v>
      </c>
      <c r="F115" s="140">
        <v>44196</v>
      </c>
      <c r="G115" s="155">
        <f t="shared" ref="G115:G116" si="4">IF(AND(E115&lt;&gt;"",F115&lt;&gt;""),((F115-E115)/30),"")</f>
        <v>10.466666666666667</v>
      </c>
      <c r="H115" s="117" t="s">
        <v>2688</v>
      </c>
      <c r="I115" s="63" t="s">
        <v>1155</v>
      </c>
      <c r="J115" s="63" t="s">
        <v>1057</v>
      </c>
      <c r="K115" s="68">
        <v>1091753770</v>
      </c>
      <c r="L115" s="100">
        <f>+IF(AND(K115&gt;0,O115="Ejecución"),(K115/877802)*Tabla28[[#This Row],[% participación]],IF(AND(K115&gt;0,O115&lt;&gt;"Ejecución"),"-",""))</f>
        <v>1243.7357969109207</v>
      </c>
      <c r="M115" s="65" t="s">
        <v>1148</v>
      </c>
      <c r="N115" s="168">
        <v>1</v>
      </c>
      <c r="O115" s="157" t="s">
        <v>1150</v>
      </c>
      <c r="P115" s="78"/>
    </row>
    <row r="116" spans="1:16" s="6" customFormat="1" ht="24.75" customHeight="1" x14ac:dyDescent="0.25">
      <c r="A116" s="138">
        <v>3</v>
      </c>
      <c r="B116" s="156" t="s">
        <v>2665</v>
      </c>
      <c r="C116" s="158" t="s">
        <v>31</v>
      </c>
      <c r="D116" s="63" t="s">
        <v>2680</v>
      </c>
      <c r="E116" s="140">
        <v>43882</v>
      </c>
      <c r="F116" s="140">
        <v>44196</v>
      </c>
      <c r="G116" s="155">
        <f t="shared" si="4"/>
        <v>10.466666666666667</v>
      </c>
      <c r="H116" s="64" t="s">
        <v>2694</v>
      </c>
      <c r="I116" s="63" t="s">
        <v>163</v>
      </c>
      <c r="J116" s="63" t="s">
        <v>169</v>
      </c>
      <c r="K116" s="68">
        <v>1480853273</v>
      </c>
      <c r="L116" s="100">
        <f>+IF(AND(K116&gt;0,O116="Ejecución"),(K116/877802)*Tabla28[[#This Row],[% participación]],IF(AND(K116&gt;0,O116&lt;&gt;"Ejecución"),"-",""))</f>
        <v>1687.0014798325819</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2681</v>
      </c>
      <c r="E117" s="140">
        <v>43882</v>
      </c>
      <c r="F117" s="140">
        <v>44196</v>
      </c>
      <c r="G117" s="155">
        <f t="shared" ref="G117:G159" si="5">IF(AND(E117&lt;&gt;"",F117&lt;&gt;""),((F117-E117)/30),"")</f>
        <v>10.466666666666667</v>
      </c>
      <c r="H117" s="64" t="s">
        <v>2694</v>
      </c>
      <c r="I117" s="116" t="s">
        <v>163</v>
      </c>
      <c r="J117" s="63" t="s">
        <v>173</v>
      </c>
      <c r="K117" s="68">
        <v>1652364949</v>
      </c>
      <c r="L117" s="100">
        <f>+IF(AND(K117&gt;0,O117="Ejecución"),(K117/877802)*Tabla28[[#This Row],[% participación]],IF(AND(K117&gt;0,O117&lt;&gt;"Ejecución"),"-",""))</f>
        <v>1882.389136730151</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2696</v>
      </c>
      <c r="E118" s="140">
        <v>43885</v>
      </c>
      <c r="F118" s="140">
        <v>44196</v>
      </c>
      <c r="G118" s="155">
        <f t="shared" si="5"/>
        <v>10.366666666666667</v>
      </c>
      <c r="H118" s="64" t="s">
        <v>2690</v>
      </c>
      <c r="I118" s="63" t="s">
        <v>208</v>
      </c>
      <c r="J118" s="63" t="s">
        <v>210</v>
      </c>
      <c r="K118" s="68">
        <v>3926120490</v>
      </c>
      <c r="L118" s="100">
        <f>+IF(AND(K118&gt;0,O118="Ejecución"),(K118/877802)*Tabla28[[#This Row],[% participación]],IF(AND(K118&gt;0,O118&lt;&gt;"Ejecución"),"-",""))</f>
        <v>4472.6720718339675</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t="s">
        <v>2697</v>
      </c>
      <c r="E119" s="140">
        <v>43890</v>
      </c>
      <c r="F119" s="140">
        <v>44196</v>
      </c>
      <c r="G119" s="155">
        <f t="shared" si="5"/>
        <v>10.199999999999999</v>
      </c>
      <c r="H119" s="64" t="s">
        <v>2691</v>
      </c>
      <c r="I119" s="63" t="s">
        <v>711</v>
      </c>
      <c r="J119" s="63" t="s">
        <v>713</v>
      </c>
      <c r="K119" s="68">
        <v>6203120804</v>
      </c>
      <c r="L119" s="100">
        <f>+IF(AND(K119&gt;0,O119="Ejecución"),(K119/877802)*Tabla28[[#This Row],[% participación]],IF(AND(K119&gt;0,O119&lt;&gt;"Ejecución"),"-",""))</f>
        <v>7066.6514817692369</v>
      </c>
      <c r="M119" s="119" t="s">
        <v>1148</v>
      </c>
      <c r="N119" s="168">
        <f t="shared" si="6"/>
        <v>1</v>
      </c>
      <c r="O119" s="157" t="s">
        <v>1150</v>
      </c>
      <c r="P119" s="79"/>
    </row>
    <row r="120" spans="1:16" s="7" customFormat="1" ht="24.75" customHeight="1" outlineLevel="1" x14ac:dyDescent="0.25">
      <c r="A120" s="139">
        <v>7</v>
      </c>
      <c r="B120" s="156" t="s">
        <v>2665</v>
      </c>
      <c r="C120" s="158" t="s">
        <v>31</v>
      </c>
      <c r="D120" s="63" t="s">
        <v>2682</v>
      </c>
      <c r="E120" s="140">
        <v>43887</v>
      </c>
      <c r="F120" s="140">
        <v>44196</v>
      </c>
      <c r="G120" s="155">
        <f t="shared" si="5"/>
        <v>10.3</v>
      </c>
      <c r="H120" s="64" t="s">
        <v>2693</v>
      </c>
      <c r="I120" s="116" t="s">
        <v>628</v>
      </c>
      <c r="J120" s="116" t="s">
        <v>630</v>
      </c>
      <c r="K120" s="68">
        <v>662754123</v>
      </c>
      <c r="L120" s="100">
        <f>+IF(AND(K120&gt;0,O120="Ejecución"),(K120/877802)*Tabla28[[#This Row],[% participación]],IF(AND(K120&gt;0,O120&lt;&gt;"Ejecución"),"-",""))</f>
        <v>755.01550805306897</v>
      </c>
      <c r="M120" s="65" t="s">
        <v>1148</v>
      </c>
      <c r="N120" s="168">
        <f t="shared" si="6"/>
        <v>1</v>
      </c>
      <c r="O120" s="157" t="s">
        <v>1150</v>
      </c>
      <c r="P120" s="79"/>
    </row>
    <row r="121" spans="1:16" s="7" customFormat="1" ht="24.75" customHeight="1" outlineLevel="1" x14ac:dyDescent="0.25">
      <c r="A121" s="139">
        <v>8</v>
      </c>
      <c r="B121" s="156" t="s">
        <v>2665</v>
      </c>
      <c r="C121" s="158" t="s">
        <v>31</v>
      </c>
      <c r="D121" s="63" t="s">
        <v>2683</v>
      </c>
      <c r="E121" s="140">
        <v>43888</v>
      </c>
      <c r="F121" s="140">
        <v>44196</v>
      </c>
      <c r="G121" s="155">
        <f t="shared" si="5"/>
        <v>10.266666666666667</v>
      </c>
      <c r="H121" s="114" t="s">
        <v>2689</v>
      </c>
      <c r="I121" s="63" t="s">
        <v>628</v>
      </c>
      <c r="J121" s="63" t="s">
        <v>630</v>
      </c>
      <c r="K121" s="68">
        <v>941089566</v>
      </c>
      <c r="L121" s="100">
        <f>+IF(AND(K121&gt;0,O121="Ejecución"),(K121/877802)*Tabla28[[#This Row],[% participación]],IF(AND(K121&gt;0,O121&lt;&gt;"Ejecución"),"-",""))</f>
        <v>1072.0977692007993</v>
      </c>
      <c r="M121" s="65" t="s">
        <v>1148</v>
      </c>
      <c r="N121" s="168">
        <f t="shared" si="6"/>
        <v>1</v>
      </c>
      <c r="O121" s="157" t="s">
        <v>1150</v>
      </c>
      <c r="P121" s="79"/>
    </row>
    <row r="122" spans="1:16" s="7" customFormat="1" ht="24.75" customHeight="1" outlineLevel="1" x14ac:dyDescent="0.25">
      <c r="A122" s="139">
        <v>9</v>
      </c>
      <c r="B122" s="156" t="s">
        <v>2665</v>
      </c>
      <c r="C122" s="158" t="s">
        <v>31</v>
      </c>
      <c r="D122" s="63" t="s">
        <v>2684</v>
      </c>
      <c r="E122" s="140">
        <v>43878</v>
      </c>
      <c r="F122" s="140">
        <v>44196</v>
      </c>
      <c r="G122" s="155">
        <f t="shared" si="5"/>
        <v>10.6</v>
      </c>
      <c r="H122" s="117" t="s">
        <v>2691</v>
      </c>
      <c r="I122" s="63" t="s">
        <v>516</v>
      </c>
      <c r="J122" s="63" t="s">
        <v>599</v>
      </c>
      <c r="K122" s="68">
        <v>1088631642</v>
      </c>
      <c r="L122" s="100">
        <f>+IF(AND(K122&gt;0,O122="Ejecución"),(K122/877802)*Tabla28[[#This Row],[% participación]],IF(AND(K122&gt;0,O122&lt;&gt;"Ejecución"),"-",""))</f>
        <v>1240.1790403758478</v>
      </c>
      <c r="M122" s="65" t="s">
        <v>1148</v>
      </c>
      <c r="N122" s="168">
        <f t="shared" si="6"/>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0.01</v>
      </c>
      <c r="G179" s="160">
        <f>IF(F179&gt;0,SUM(E179+F179),"")</f>
        <v>0.03</v>
      </c>
      <c r="H179" s="5"/>
      <c r="I179" s="186" t="s">
        <v>2671</v>
      </c>
      <c r="J179" s="186"/>
      <c r="K179" s="186"/>
      <c r="L179" s="186"/>
      <c r="M179" s="167"/>
      <c r="O179" s="8"/>
      <c r="Q179" s="19"/>
      <c r="R179" s="154" t="str">
        <f>IF(M179&gt;0,SUM(L179+M179),"")</f>
        <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199766287.62</v>
      </c>
      <c r="F185" s="92"/>
      <c r="G185" s="93"/>
      <c r="H185" s="88"/>
      <c r="I185" s="90" t="s">
        <v>2627</v>
      </c>
      <c r="J185" s="161">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42304</v>
      </c>
      <c r="D193" s="5"/>
      <c r="E193" s="121">
        <v>3462</v>
      </c>
      <c r="F193" s="5"/>
      <c r="G193" s="5"/>
      <c r="H193" s="142" t="s">
        <v>2685</v>
      </c>
      <c r="J193" s="5"/>
      <c r="K193" s="122">
        <v>40030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2687</v>
      </c>
      <c r="J211" s="27" t="s">
        <v>2622</v>
      </c>
      <c r="K211" s="143" t="s">
        <v>2699</v>
      </c>
      <c r="L211" s="21"/>
      <c r="M211" s="21"/>
      <c r="N211" s="21"/>
      <c r="O211" s="8"/>
    </row>
    <row r="212" spans="1:15" x14ac:dyDescent="0.25">
      <c r="A212" s="9"/>
      <c r="B212" s="27" t="s">
        <v>2619</v>
      </c>
      <c r="C212" s="142" t="s">
        <v>2685</v>
      </c>
      <c r="D212" s="21"/>
      <c r="G212" s="27" t="s">
        <v>2621</v>
      </c>
      <c r="H212" s="143" t="s">
        <v>2686</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4:L90 G48:G90 B84: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Aeiotu</cp:lastModifiedBy>
  <cp:lastPrinted>2020-11-20T15:12:35Z</cp:lastPrinted>
  <dcterms:created xsi:type="dcterms:W3CDTF">2020-10-14T21:57:42Z</dcterms:created>
  <dcterms:modified xsi:type="dcterms:W3CDTF">2020-12-29T19:17:37Z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