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VILLALOLA\Documents\INVITACIONES A CONTRATAR 2021\NARIÑO\PRIMERA INFANCIA\RESPONDIDAS\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<sst xmlns="http://schemas.openxmlformats.org/spreadsheetml/2006/main" count="3388" uniqueCount="2726">
  <si>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</si>
  <si>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</si>
  <si>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</si>
  <si>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</si>
  <si>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</si>
  <si>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</si>
  <si>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</si>
  <si>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</si>
  <si>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</si>
  <si>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</si>
  <si>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</si>
  <si>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</si>
  <si>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</si>
  <si>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</si>
  <si>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</si>
  <si>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</si>
  <si>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</si>
  <si>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</si>
  <si>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</si>
  <si>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</si>
  <si>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</si>
  <si>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</si>
  <si>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</si>
  <si>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</si>
  <si>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</si>
  <si>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</si>
  <si>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</si>
  <si>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</si>
  <si>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</si>
  <si>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</si>
  <si>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</si>
  <si>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</si>
  <si>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</si>
  <si>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</si>
  <si>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</si>
  <si>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</si>
  <si>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</si>
  <si>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</si>
  <si>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</si>
  <si>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</si>
  <si>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</si>
  <si>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</si>
  <si>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</si>
  <si>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</si>
  <si>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</si>
  <si>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</si>
  <si>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</si>
  <si>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</si>
  <si>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</si>
  <si>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</si>
  <si>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</si>
  <si>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</si>
  <si>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</si>
  <si>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</si>
  <si>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</si>
  <si>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</si>
  <si>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</si>
  <si>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</si>
  <si>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</si>
  <si>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</si>
  <si>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</si>
  <si>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</si>
  <si>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</si>
  <si>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</si>
  <si>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</si>
  <si>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</si>
  <si>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</si>
  <si>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</si>
  <si>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</si>
  <si>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</si>
  <si>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</si>
  <si>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</si>
  <si>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</si>
  <si>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</si>
  <si>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</si>
  <si>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</si>
  <si>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</si>
  <si>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</si>
  <si>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</si>
  <si>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</si>
  <si>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</si>
  <si>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</si>
  <si>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</si>
  <si>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</si>
  <si>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</si>
  <si>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</si>
  <si>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</si>
  <si>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</si>
  <si>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</si>
  <si>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</si>
  <si>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</si>
  <si>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</si>
  <si>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</si>
  <si>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</si>
  <si>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</si>
  <si>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</si>
  <si>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</si>
  <si>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</si>
  <si>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</si>
  <si>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</si>
  <si>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</si>
  <si>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</si>
  <si>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</si>
  <si>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</si>
  <si>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</si>
  <si>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</si>
  <si>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</si>
  <si>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</si>
  <si>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</si>
  <si>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</si>
  <si>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</si>
  <si>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</si>
  <si>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</si>
  <si>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</si>
  <si>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</si>
  <si>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</si>
  <si>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</si>
  <si>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</si>
  <si>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</si>
  <si>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</si>
  <si>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</si>
  <si>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</si>
  <si>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</si>
  <si>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</si>
  <si>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</si>
  <si>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</si>
  <si>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</si>
  <si>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</si>
  <si>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</si>
  <si>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</si>
  <si>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</si>
  <si>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</si>
  <si>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</si>
  <si>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</si>
  <si>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</si>
  <si>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</si>
  <si>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</si>
  <si>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</si>
  <si>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</si>
  <si>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</si>
  <si>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</si>
  <si>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</si>
  <si>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</si>
  <si>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</si>
  <si>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</si>
  <si>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</si>
  <si>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</si>
  <si>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</si>
  <si>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</si>
  <si>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</si>
  <si>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</si>
  <si>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</si>
  <si>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</si>
  <si>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</si>
  <si>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</si>
  <si>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</si>
  <si>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</si>
  <si>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</si>
  <si>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</si>
  <si>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</si>
  <si>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</si>
  <si>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</si>
  <si>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</si>
  <si>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</si>
  <si>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</si>
  <si>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</si>
  <si>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</si>
  <si>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</si>
  <si>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</si>
  <si>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</si>
  <si>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</si>
  <si>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</si>
  <si>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</si>
  <si>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</si>
  <si>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</si>
  <si>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</si>
  <si>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</si>
  <si>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</si>
  <si>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</si>
  <si>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</si>
  <si>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</si>
  <si>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</si>
  <si>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</si>
  <si>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</si>
  <si>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</si>
  <si>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</si>
  <si>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</si>
  <si>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</si>
  <si>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</si>
  <si>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</si>
  <si>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</si>
  <si>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</si>
  <si>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</si>
  <si>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</si>
  <si>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</si>
  <si>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</si>
  <si>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</si>
  <si>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</si>
  <si>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</si>
  <si>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</si>
  <si>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</si>
  <si>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</si>
  <si>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</si>
  <si>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</si>
  <si>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</si>
  <si>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</si>
  <si>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</si>
  <si>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</si>
  <si>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</si>
  <si>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</si>
  <si>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</si>
  <si>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</si>
  <si>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</si>
  <si>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</si>
  <si>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</si>
  <si>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</si>
  <si>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</si>
  <si>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</si>
  <si>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</si>
  <si>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</si>
  <si>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</si>
  <si>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</si>
  <si>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</si>
  <si>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</si>
  <si>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</si>
  <si>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</si>
  <si>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</si>
  <si>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</si>
  <si>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</si>
  <si>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</si>
  <si>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</si>
  <si>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</si>
  <si>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</si>
  <si>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</si>
  <si>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</si>
  <si>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</si>
  <si>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</si>
  <si>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</si>
  <si>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</si>
  <si>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</si>
  <si>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</si>
  <si>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</si>
  <si>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</si>
  <si>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</si>
  <si>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</si>
  <si>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</si>
  <si>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</si>
  <si>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</si>
  <si>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</si>
  <si>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</si>
  <si>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</si>
  <si>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</si>
  <si>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</si>
  <si>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</si>
  <si>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</si>
  <si>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</si>
  <si>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</si>
  <si>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</si>
  <si>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</si>
  <si>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</si>
  <si>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</si>
  <si>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</si>
  <si>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</si>
  <si>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</si>
  <si>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</si>
  <si>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</si>
  <si>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</si>
  <si>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</si>
  <si>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</si>
  <si>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</si>
  <si>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</si>
  <si>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</si>
  <si>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</si>
  <si>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</si>
  <si>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</si>
  <si>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</si>
  <si>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</si>
  <si>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</si>
  <si>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</si>
  <si>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</si>
  <si>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</si>
  <si>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</si>
  <si>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</si>
  <si>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</si>
  <si>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</si>
  <si>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</si>
  <si>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</si>
  <si>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</si>
  <si>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</si>
  <si>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</si>
  <si>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</si>
  <si>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</si>
  <si>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</si>
  <si>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</si>
  <si>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</si>
  <si>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</si>
  <si>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</si>
  <si>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</si>
  <si>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</si>
  <si>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</si>
  <si>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</si>
  <si>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</si>
  <si>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</si>
  <si>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</si>
  <si>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</si>
  <si>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</si>
  <si>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</si>
  <si>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</si>
  <si>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</si>
  <si>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</si>
  <si>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</si>
  <si>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</si>
  <si>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</si>
  <si>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</si>
  <si>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</si>
  <si>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</si>
  <si>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</si>
  <si>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</si>
  <si>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</si>
  <si>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</si>
  <si>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</si>
  <si>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</si>
  <si>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</si>
  <si>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</si>
  <si>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</si>
  <si>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</si>
  <si>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</si>
  <si>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</si>
  <si>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</si>
  <si>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</si>
  <si>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</si>
  <si>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</si>
  <si>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</si>
  <si>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</si>
  <si>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</si>
  <si>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</si>
  <si>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</si>
  <si>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</si>
  <si>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</si>
  <si>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</si>
  <si>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</si>
  <si>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</si>
  <si>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</si>
  <si>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</si>
  <si>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</si>
  <si>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</si>
  <si>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</si>
  <si>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</si>
  <si>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</si>
  <si>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</si>
  <si>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</si>
  <si>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</si>
  <si>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</si>
  <si>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</si>
  <si>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</si>
  <si>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</si>
  <si>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</si>
  <si>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</si>
  <si>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</si>
  <si>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</si>
  <si>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</si>
  <si>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</si>
  <si>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</si>
  <si>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</si>
  <si>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</si>
  <si>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</si>
  <si>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</si>
  <si>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</si>
  <si>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</si>
  <si>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</si>
  <si>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</si>
  <si>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</si>
  <si>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</si>
  <si>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</si>
  <si>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</si>
  <si>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</si>
  <si>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</si>
  <si>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</si>
  <si>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</si>
  <si>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</si>
  <si>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</si>
  <si>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</si>
  <si>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</si>
  <si>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</si>
  <si>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</si>
  <si>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</si>
  <si>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</si>
  <si>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</si>
  <si>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</si>
  <si>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</si>
  <si>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</si>
  <si>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</si>
  <si>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</si>
  <si>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</si>
  <si>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</si>
  <si>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</si>
  <si>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</si>
  <si>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</si>
  <si>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</si>
  <si>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</si>
  <si>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</si>
  <si>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</si>
  <si>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</si>
  <si>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</si>
  <si>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</si>
  <si>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</si>
  <si>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</si>
  <si>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</si>
  <si>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</si>
  <si>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</si>
  <si>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</si>
  <si>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</si>
  <si>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</si>
  <si>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</si>
  <si>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</si>
  <si>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</si>
  <si>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</si>
  <si>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</si>
  <si>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</si>
  <si>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</si>
  <si>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</si>
  <si>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</si>
  <si>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</si>
  <si>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</si>
  <si>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</si>
  <si>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</si>
  <si>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</si>
  <si>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</si>
  <si>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</si>
  <si>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</si>
  <si>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</si>
  <si>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</si>
  <si>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</si>
  <si>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</si>
  <si>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</si>
  <si>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</si>
  <si>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</si>
  <si>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</si>
  <si>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</si>
  <si>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</si>
  <si>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</si>
  <si>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</si>
  <si>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</si>
  <si>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</si>
  <si>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</si>
  <si>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</si>
  <si>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</si>
  <si>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</si>
  <si>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</si>
  <si>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</si>
  <si>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</si>
  <si>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</si>
  <si>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</si>
  <si>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</si>
  <si>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</si>
  <si>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</si>
  <si>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</si>
  <si>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</si>
  <si>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</si>
  <si>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</si>
  <si>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</si>
  <si>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</si>
  <si>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</si>
  <si>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</si>
  <si>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</si>
  <si>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</si>
  <si>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</si>
  <si>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</si>
  <si>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</si>
  <si>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</si>
  <si>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</si>
  <si>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</si>
  <si>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</si>
  <si>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</si>
  <si>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</si>
  <si>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</si>
  <si>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</si>
  <si>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</si>
  <si>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</si>
  <si>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</si>
  <si>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</si>
  <si>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</si>
  <si>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</si>
  <si>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</si>
  <si>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</si>
  <si>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</si>
  <si>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</si>
  <si>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</si>
  <si>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</si>
  <si>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</si>
  <si>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</si>
  <si>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</si>
  <si>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</si>
  <si>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</si>
  <si>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</si>
  <si>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</si>
  <si>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</si>
  <si>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</si>
  <si>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</si>
  <si>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</si>
  <si>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</si>
  <si>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</si>
  <si>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</si>
  <si>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</si>
  <si>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</si>
  <si>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</si>
  <si>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</si>
  <si>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</si>
  <si>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</si>
  <si>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</si>
  <si>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</si>
  <si>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</si>
  <si>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</si>
  <si>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</si>
  <si>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</si>
  <si>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</si>
  <si>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</si>
  <si>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</si>
  <si>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</si>
  <si>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</si>
  <si>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</si>
  <si>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</si>
  <si>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</si>
  <si>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</si>
  <si>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</si>
  <si>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</si>
  <si>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</si>
  <si>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</si>
  <si>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</si>
  <si>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</si>
  <si>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</si>
  <si>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</si>
  <si>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</si>
  <si>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</si>
  <si>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</si>
  <si>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</si>
  <si>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</si>
  <si>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</si>
  <si>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</si>
  <si>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</si>
  <si>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</si>
  <si>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</si>
  <si>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</si>
  <si>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</si>
  <si>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</si>
  <si>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</si>
  <si>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</si>
  <si>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</si>
  <si>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</si>
  <si>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</si>
  <si>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</si>
  <si>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</si>
  <si>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</si>
  <si>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</si>
  <si>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</si>
  <si>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</si>
  <si>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</si>
  <si>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</si>
  <si>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</si>
  <si>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</si>
  <si>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</si>
  <si>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</si>
  <si>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</si>
  <si>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</si>
  <si>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</si>
  <si>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</si>
  <si>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</si>
  <si>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</si>
  <si>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</si>
  <si>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</si>
  <si>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</si>
  <si>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</si>
  <si>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</si>
  <si>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</si>
  <si>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</si>
  <si>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</si>
  <si>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</si>
  <si>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</si>
  <si>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</si>
  <si>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</si>
  <si>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</si>
  <si>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</si>
  <si>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</si>
  <si>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</si>
  <si>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</si>
  <si>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</si>
  <si>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</si>
  <si>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</si>
  <si>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</si>
  <si>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</si>
  <si>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</si>
  <si>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</si>
  <si>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</si>
  <si>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</si>
  <si>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</si>
  <si>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</si>
  <si>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</si>
  <si>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</si>
  <si>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</si>
  <si>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</si>
  <si>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</si>
  <si>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</si>
  <si>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</si>
  <si>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</si>
  <si>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</si>
  <si>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</si>
  <si>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</si>
  <si>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</si>
  <si>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</si>
  <si>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</si>
  <si>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</si>
  <si>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</si>
  <si>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</si>
  <si>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</si>
  <si>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</si>
  <si>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</si>
  <si>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</si>
  <si>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</si>
  <si>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</si>
  <si>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</si>
  <si>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</si>
  <si>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</si>
  <si>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</si>
  <si>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</si>
  <si>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</si>
  <si>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</si>
  <si>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</si>
  <si>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</si>
  <si>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</si>
  <si>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</si>
  <si>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</si>
  <si>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</si>
  <si>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</si>
  <si>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</si>
  <si>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</si>
  <si>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</si>
  <si>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</si>
  <si>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</si>
  <si>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</si>
  <si>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</si>
  <si>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</si>
  <si>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</si>
  <si>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</si>
  <si>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</si>
  <si>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</si>
  <si>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</si>
  <si>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</si>
  <si>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</si>
  <si>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</si>
  <si>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</si>
  <si>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</si>
  <si>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</si>
  <si>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</si>
  <si>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</si>
  <si>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</si>
  <si>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</si>
  <si>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</si>
  <si>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</si>
  <si>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</si>
  <si>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</si>
  <si>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</si>
  <si>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</si>
  <si>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</si>
  <si>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</si>
  <si>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</si>
  <si>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</si>
  <si>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</si>
  <si>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</si>
  <si>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</si>
  <si>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</si>
  <si>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</si>
  <si>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</si>
  <si>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</si>
  <si>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</si>
  <si>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</si>
  <si>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</si>
  <si>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</si>
  <si>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</si>
  <si>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</si>
  <si>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</si>
  <si>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</si>
  <si>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</si>
  <si>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</si>
  <si>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</si>
  <si>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</si>
  <si>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</si>
  <si>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</si>
  <si>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</si>
  <si>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</si>
  <si>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</si>
  <si>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</si>
  <si>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</si>
  <si>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</si>
  <si>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</si>
  <si>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</si>
  <si>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</si>
  <si>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</si>
  <si>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</si>
  <si>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</si>
  <si>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</si>
  <si>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</si>
  <si>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</si>
  <si>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</si>
  <si>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</si>
  <si>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</si>
  <si>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</si>
  <si>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</si>
  <si>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</si>
  <si>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</si>
  <si>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</si>
  <si>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</si>
  <si>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</si>
  <si>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</si>
  <si>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</si>
  <si>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</si>
  <si>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</si>
  <si>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</si>
  <si>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</si>
  <si>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</si>
  <si>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</si>
  <si>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</si>
  <si>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</si>
  <si>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</si>
  <si>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</si>
  <si>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</si>
  <si>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</si>
  <si>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</si>
  <si>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</si>
  <si>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</si>
  <si>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</si>
  <si>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</si>
  <si>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</si>
  <si>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</si>
  <si>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</si>
  <si>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</si>
  <si>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</si>
  <si>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</si>
  <si>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</si>
  <si>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</si>
  <si>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</si>
  <si>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</si>
  <si>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</si>
  <si>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</si>
  <si>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</si>
  <si>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</si>
  <si>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</si>
  <si>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</si>
  <si>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</si>
  <si>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</si>
  <si>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</si>
  <si>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</si>
  <si>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</si>
  <si>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</si>
  <si>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</si>
  <si>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</si>
  <si>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</si>
  <si>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</si>
  <si>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</si>
  <si>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</si>
  <si>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</si>
  <si>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</si>
  <si>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</si>
  <si>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</si>
  <si>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</si>
  <si>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</si>
  <si>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</si>
  <si>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</si>
  <si>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</si>
  <si>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</si>
  <si>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</si>
  <si>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</si>
  <si>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</si>
  <si>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</si>
  <si>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</si>
  <si>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</si>
  <si>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</si>
  <si>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</si>
  <si>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</si>
  <si>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</si>
  <si>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</si>
  <si>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</si>
  <si>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</si>
  <si>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</si>
  <si>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</si>
  <si>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</si>
  <si>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</si>
  <si>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</si>
  <si>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</si>
  <si>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</si>
  <si>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</si>
  <si>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</si>
  <si>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</si>
  <si>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</si>
  <si>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</si>
  <si>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</si>
  <si>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</si>
  <si>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</si>
  <si>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</si>
  <si>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</si>
  <si>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</si>
  <si>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</si>
  <si>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</si>
  <si>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</si>
  <si>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</si>
  <si>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</si>
  <si>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</si>
  <si>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</si>
  <si>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</si>
  <si>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</si>
  <si>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</si>
  <si>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</si>
  <si>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</si>
  <si>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</si>
  <si>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</si>
  <si>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</si>
  <si>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</si>
  <si>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</si>
  <si>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</si>
  <si>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</si>
  <si>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</si>
  <si>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</si>
  <si>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</si>
  <si>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</si>
  <si>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</si>
  <si>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</si>
  <si>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</si>
  <si>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</si>
  <si>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</si>
  <si>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</si>
  <si>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</si>
  <si>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</si>
  <si>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</si>
  <si>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</si>
  <si>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</si>
  <si>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</si>
  <si>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</si>
  <si>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</si>
  <si>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</si>
  <si>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</si>
  <si>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</si>
  <si>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</si>
  <si>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</si>
  <si>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</si>
  <si>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</si>
  <si>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</si>
  <si>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</si>
  <si>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</si>
  <si>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</si>
  <si>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</si>
  <si>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</si>
  <si>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</si>
  <si>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</si>
  <si>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</si>
  <si>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</si>
  <si>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</si>
  <si>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</si>
  <si>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</si>
  <si>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</si>
  <si>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</si>
  <si>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</si>
  <si>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</si>
  <si>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</si>
  <si>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</si>
  <si>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</si>
  <si>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</si>
  <si>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</si>
  <si>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</si>
  <si>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</si>
  <si>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</si>
  <si>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</si>
  <si>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</si>
  <si>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</si>
  <si>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</si>
  <si>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</si>
  <si>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</si>
  <si>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</si>
  <si>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</si>
  <si>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</si>
  <si>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</si>
  <si>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</si>
  <si>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</si>
  <si>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</si>
  <si>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</si>
  <si>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</si>
  <si>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</si>
  <si>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</si>
  <si>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</si>
  <si>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</si>
  <si>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</si>
  <si>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</si>
  <si>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</si>
  <si>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</si>
  <si>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</si>
  <si>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</si>
  <si>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</si>
  <si>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</si>
  <si>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</si>
  <si>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</si>
  <si>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</si>
  <si>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</si>
  <si>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</si>
  <si>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</si>
  <si>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</si>
  <si>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</si>
  <si>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</si>
  <si>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</si>
  <si>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</si>
  <si>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</si>
  <si>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</si>
  <si>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</si>
  <si>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</si>
  <si>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</si>
  <si>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</si>
  <si>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</si>
  <si>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</si>
  <si>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</si>
  <si>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</si>
  <si>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</si>
  <si>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</si>
  <si>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</si>
  <si>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</si>
  <si>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</si>
  <si>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</si>
  <si>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</si>
  <si>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</si>
  <si>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</si>
  <si>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</si>
  <si>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</si>
  <si>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</si>
  <si>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</si>
  <si>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</si>
  <si>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</si>
  <si>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</si>
  <si>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</si>
  <si>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</si>
  <si>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</si>
  <si>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</si>
  <si>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</si>
  <si>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</si>
  <si>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</si>
  <si>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</si>
  <si>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</si>
  <si>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</si>
  <si>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</si>
  <si>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</si>
  <si>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</si>
  <si>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</si>
  <si>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</si>
  <si>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</si>
  <si>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</si>
  <si>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</si>
  <si>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</si>
  <si>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</si>
  <si>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</si>
  <si>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</si>
  <si>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</si>
  <si>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</si>
  <si>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</si>
  <si>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</si>
  <si>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</si>
  <si>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</si>
  <si>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</si>
  <si>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</si>
  <si>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</si>
  <si>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</si>
  <si>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</si>
  <si>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</si>
  <si>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</si>
  <si>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</si>
  <si>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</si>
  <si>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</si>
  <si>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</si>
  <si>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</si>
  <si>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</si>
  <si>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</si>
  <si>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</si>
  <si>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</si>
  <si>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</si>
  <si>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</si>
  <si>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</si>
  <si>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</si>
  <si>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</si>
  <si>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</si>
  <si>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</si>
  <si>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</si>
  <si>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</si>
  <si>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</si>
  <si>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</si>
  <si>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</si>
  <si>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</si>
  <si>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</si>
  <si>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</si>
  <si>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</si>
  <si>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</si>
  <si>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</si>
  <si>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</si>
  <si>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</si>
  <si>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</si>
  <si>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</si>
  <si>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</si>
  <si>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</si>
  <si>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</si>
  <si>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</si>
  <si>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</si>
  <si>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</si>
  <si>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</si>
  <si>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</si>
  <si>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</si>
  <si>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</si>
  <si>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</si>
  <si>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</si>
  <si>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</si>
  <si>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</si>
  <si>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</si>
  <si>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</si>
  <si>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</si>
  <si>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</si>
  <si>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</si>
  <si>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</si>
  <si>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</si>
  <si>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</si>
  <si>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</si>
  <si>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</si>
  <si>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</si>
  <si>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</si>
  <si>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</si>
  <si>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</si>
  <si>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</si>
  <si>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</si>
  <si>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</si>
  <si>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</si>
  <si>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</si>
  <si>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</si>
  <si>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</si>
  <si>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</si>
  <si>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</si>
  <si>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</si>
  <si>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</si>
  <si>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</si>
  <si>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</si>
  <si>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</si>
  <si>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</si>
  <si>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</si>
  <si>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</si>
  <si>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</si>
  <si>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</si>
  <si>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</si>
  <si>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</si>
  <si>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</si>
  <si>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</si>
  <si>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</si>
  <si>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</si>
  <si>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</si>
  <si>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</si>
  <si>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</si>
  <si>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</si>
  <si>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</si>
  <si>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</si>
  <si>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</si>
  <si>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</si>
  <si>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</si>
  <si>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</si>
  <si>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</si>
  <si>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</si>
  <si>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</si>
  <si>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</si>
  <si>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</si>
  <si>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</si>
  <si>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</si>
  <si>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</si>
  <si>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</si>
  <si>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</si>
  <si>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</si>
  <si>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</si>
  <si>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</si>
  <si>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</si>
  <si>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</si>
  <si>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</si>
  <si>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</si>
  <si>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</si>
  <si>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</si>
  <si>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</si>
  <si>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</si>
  <si>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</si>
  <si>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</si>
  <si>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</si>
  <si>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</si>
  <si>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</si>
  <si>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</si>
  <si>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</si>
  <si>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</si>
  <si>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</si>
  <si>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</si>
  <si>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</si>
  <si>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</si>
  <si>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</si>
  <si>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</si>
  <si>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</si>
  <si>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</si>
  <si>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</si>
  <si>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</si>
  <si>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</si>
  <si>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</si>
  <si>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</si>
  <si>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</si>
  <si>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</si>
  <si>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</si>
  <si>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</si>
  <si>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</si>
  <si>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</si>
  <si>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</si>
  <si>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</si>
  <si>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</si>
  <si>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</si>
  <si>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</si>
  <si>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</si>
  <si>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</si>
  <si>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</si>
  <si>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</si>
  <si>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</si>
  <si>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</si>
  <si>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</si>
  <si>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</si>
  <si>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</si>
  <si>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</si>
  <si>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</si>
  <si>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</si>
  <si>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</si>
  <si>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</si>
  <si>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</si>
  <si>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</si>
  <si>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</si>
  <si>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</si>
  <si>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</si>
  <si>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</si>
  <si>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</si>
  <si>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</si>
  <si>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</si>
  <si>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</si>
  <si>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</si>
  <si>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</si>
  <si>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</si>
  <si>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</si>
  <si>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</si>
  <si>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</si>
  <si>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</si>
  <si>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</si>
  <si>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</si>
  <si>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</si>
  <si>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</si>
  <si>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</si>
  <si>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</si>
  <si>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</si>
  <si>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</si>
  <si>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</si>
  <si>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</si>
  <si>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</si>
  <si>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</si>
  <si>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</si>
  <si>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</si>
  <si>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</si>
  <si>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</si>
  <si>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</si>
  <si>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</si>
  <si>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</si>
  <si>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</si>
  <si>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</si>
  <si>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</si>
  <si>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</si>
  <si>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</si>
  <si>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</si>
  <si>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</si>
  <si>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</si>
  <si>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</si>
  <si>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</si>
  <si>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</si>
  <si>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</si>
  <si>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</si>
  <si>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</si>
  <si>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</si>
  <si>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</si>
  <si>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</si>
  <si>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</si>
  <si>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</si>
  <si>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</si>
  <si>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</si>
  <si>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</si>
  <si>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</si>
  <si>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</si>
  <si>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</si>
  <si>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</si>
  <si>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</si>
  <si>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</si>
  <si>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</si>
  <si>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</si>
  <si>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</si>
  <si>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</si>
  <si>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</si>
  <si>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</si>
  <si>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</si>
  <si>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</si>
  <si>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</si>
  <si>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</si>
  <si>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</si>
  <si>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</si>
  <si>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</si>
  <si>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</si>
  <si>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</si>
  <si>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</si>
  <si>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</si>
  <si>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</si>
  <si>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</si>
  <si>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</si>
  <si>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</si>
  <si>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</si>
  <si>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</si>
  <si>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</si>
  <si>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</si>
  <si>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</si>
  <si>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</si>
  <si>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</si>
  <si>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</si>
  <si>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</si>
  <si>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</si>
  <si>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</si>
  <si>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</si>
  <si>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</si>
  <si>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</si>
  <si>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</si>
  <si>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</si>
  <si>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</si>
  <si>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</si>
  <si>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</si>
  <si>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</si>
  <si>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</si>
  <si>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</si>
  <si>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</si>
  <si>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</si>
  <si>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</si>
  <si>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</si>
  <si>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</si>
  <si>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</si>
  <si>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</si>
  <si>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</si>
  <si>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</si>
  <si>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</si>
  <si>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</si>
  <si>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</si>
  <si>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</si>
  <si>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</si>
  <si>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</si>
  <si>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</si>
  <si>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</si>
  <si>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</si>
  <si>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</si>
  <si>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</si>
  <si>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</si>
  <si>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</si>
  <si>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</si>
  <si>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</si>
  <si>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</si>
  <si>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</si>
  <si>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</si>
  <si>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</si>
  <si>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</si>
  <si>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</si>
  <si>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</si>
  <si>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</si>
  <si>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</si>
  <si>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</si>
  <si>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</si>
  <si>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</si>
  <si>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</si>
  <si>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</si>
  <si>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</si>
  <si>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</si>
  <si>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</si>
  <si>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</si>
  <si>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</si>
  <si>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</si>
  <si>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</si>
  <si>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</si>
  <si>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</si>
  <si>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</si>
  <si>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</si>
  <si>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</si>
  <si>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</si>
  <si>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</si>
  <si>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</si>
  <si>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</si>
  <si>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</si>
  <si>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</si>
  <si>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</si>
  <si>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</si>
  <si>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</si>
  <si>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</si>
  <si>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</si>
  <si>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</si>
  <si>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</si>
  <si>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</si>
  <si>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</si>
  <si>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</si>
  <si>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</si>
  <si>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</si>
  <si>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</si>
  <si>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</si>
  <si>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</si>
  <si>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</si>
  <si>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</si>
  <si>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</si>
  <si>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</si>
  <si>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</si>
  <si>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</si>
  <si>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</si>
  <si>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</si>
  <si>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</si>
  <si>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</si>
  <si>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</si>
  <si>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</si>
  <si>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</si>
  <si>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</si>
  <si>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</si>
  <si>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</si>
  <si>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</si>
  <si>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</si>
  <si>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</si>
  <si>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</si>
  <si>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</si>
  <si>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</si>
  <si>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</si>
  <si>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</si>
  <si>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</si>
  <si>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</si>
  <si>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</si>
  <si>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</si>
  <si>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</si>
  <si>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</si>
  <si>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</si>
  <si>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</si>
  <si>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</si>
  <si>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</si>
  <si>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</si>
  <si>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</si>
  <si>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</si>
  <si>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</si>
  <si>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</si>
  <si>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</si>
  <si>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</si>
  <si>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</si>
  <si>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</si>
  <si>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</si>
  <si>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</si>
  <si>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</si>
  <si>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</si>
  <si>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</si>
  <si>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</si>
  <si>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</si>
  <si>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</si>
  <si>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</si>
  <si>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</si>
  <si>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</si>
  <si>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</si>
  <si>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</si>
  <si>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</si>
  <si>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</si>
  <si>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</si>
  <si>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</si>
  <si>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</si>
  <si>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</si>
  <si>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</si>
  <si>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</si>
  <si>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</si>
  <si>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</si>
  <si>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</si>
  <si>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</si>
  <si>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</si>
  <si>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</si>
  <si>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</si>
  <si>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</si>
  <si>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</si>
  <si>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</si>
  <si>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</si>
  <si>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</si>
  <si>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</si>
  <si>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</si>
  <si>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</si>
  <si>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</si>
  <si>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</si>
  <si>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</si>
  <si>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</si>
  <si>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</si>
  <si>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</si>
  <si>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</si>
  <si>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</si>
  <si>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</si>
  <si>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</si>
  <si>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</si>
  <si>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</si>
  <si>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</si>
  <si>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</si>
  <si>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</si>
  <si>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</si>
  <si>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</si>
  <si>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</si>
  <si>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</si>
  <si>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</si>
  <si>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</si>
  <si>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</si>
  <si>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</si>
  <si>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</si>
  <si>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</si>
  <si>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</si>
  <si>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</si>
  <si>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</si>
  <si>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</si>
  <si>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</si>
  <si>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</si>
  <si>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</si>
  <si>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</si>
  <si>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</si>
  <si>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</si>
  <si>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</si>
  <si>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</si>
  <si>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</si>
  <si>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</si>
  <si>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</si>
  <si>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</si>
  <si>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</si>
  <si>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</si>
  <si>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</si>
  <si>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</si>
  <si>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</si>
  <si>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</si>
  <si>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</si>
  <si>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</si>
  <si>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</si>
  <si>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</si>
  <si>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</si>
  <si>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</si>
  <si>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</si>
  <si>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</si>
  <si>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</si>
  <si>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</si>
  <si>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</si>
  <si>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</si>
  <si>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</si>
  <si>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</si>
  <si>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</si>
  <si>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</si>
  <si>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</si>
  <si>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</si>
  <si>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</si>
  <si>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</si>
  <si>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</si>
  <si>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</si>
  <si>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</si>
  <si>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</si>
  <si>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</si>
  <si>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</si>
  <si>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</si>
  <si>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</si>
  <si>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</si>
  <si>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</si>
  <si>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</si>
  <si>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</si>
  <si>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</si>
  <si>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</si>
  <si>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</si>
  <si>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</si>
  <si>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</si>
  <si>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</si>
  <si>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</si>
  <si>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</si>
  <si>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</si>
  <si>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</si>
  <si>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</si>
  <si>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</si>
  <si>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</si>
  <si>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</si>
  <si>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</si>
  <si>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</si>
  <si>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</si>
  <si>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</si>
  <si>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</si>
  <si>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</si>
  <si>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</si>
  <si>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</si>
  <si>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</si>
  <si>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</si>
  <si>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</si>
  <si>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</si>
  <si>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</si>
  <si>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</si>
  <si>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</si>
  <si>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</si>
  <si>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</si>
  <si>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</si>
  <si>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</si>
  <si>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</si>
  <si>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</si>
  <si>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</si>
  <si>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</si>
  <si>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</si>
  <si>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</si>
  <si>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</si>
  <si>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</si>
  <si>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</si>
  <si>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</si>
  <si>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</si>
  <si>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</si>
  <si>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</si>
  <si>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</si>
  <si>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</si>
  <si>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</si>
  <si>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</si>
  <si>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</si>
  <si>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</si>
  <si>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</si>
  <si>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</si>
  <si>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</si>
  <si>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</si>
  <si>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</si>
  <si>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</si>
  <si>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</si>
  <si>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</si>
  <si>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</si>
  <si>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</si>
  <si>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</si>
  <si>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</si>
  <si>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</si>
  <si>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</si>
  <si>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</si>
  <si>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</si>
  <si>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</si>
  <si>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</si>
  <si>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</si>
  <si>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</si>
  <si>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</si>
  <si>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</si>
  <si>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</si>
  <si>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</si>
  <si>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</si>
  <si>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</si>
  <si>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</si>
  <si>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</si>
  <si>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</si>
  <si>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</si>
  <si>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</si>
  <si>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</si>
  <si>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</si>
  <si>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</si>
  <si>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</si>
  <si>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</si>
  <si>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</si>
  <si>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</si>
  <si>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</si>
  <si>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</si>
  <si>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</si>
  <si>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</si>
  <si>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</si>
  <si>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</si>
  <si>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</si>
  <si>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</si>
  <si>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</si>
  <si>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</si>
  <si>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</si>
  <si>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</si>
  <si>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</si>
  <si>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</si>
  <si>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</si>
  <si>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</si>
  <si>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</si>
  <si>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</si>
  <si>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</si>
  <si>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</si>
  <si>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</si>
  <si>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</si>
  <si>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</si>
  <si>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</si>
  <si>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</si>
  <si>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</si>
  <si>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</si>
  <si>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</si>
  <si>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</si>
  <si>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</si>
  <si>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</si>
  <si>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</si>
  <si>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</si>
  <si>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</si>
  <si>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</si>
  <si>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</si>
  <si>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</si>
  <si>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</si>
  <si>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</si>
  <si>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</si>
  <si>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</si>
  <si>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</si>
  <si>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</si>
  <si>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</si>
  <si>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</si>
  <si>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</si>
  <si>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</si>
  <si>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</si>
  <si>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</si>
  <si>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</si>
  <si>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</si>
  <si>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</si>
  <si>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</si>
  <si>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</si>
  <si>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</si>
  <si>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</si>
  <si>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</si>
  <si>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</si>
  <si>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</si>
  <si>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</si>
  <si>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</si>
  <si>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</si>
  <si>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</si>
  <si>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</si>
  <si>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</si>
  <si>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</si>
  <si>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</si>
  <si>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</si>
  <si>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</si>
  <si>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</si>
  <si>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</si>
  <si>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</si>
  <si>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</si>
  <si>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</si>
  <si>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</si>
  <si>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</si>
  <si>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</si>
  <si>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</si>
  <si>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</si>
  <si>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</si>
  <si>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</si>
  <si>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</si>
  <si>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</si>
  <si>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</si>
  <si>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</si>
  <si>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</si>
  <si>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</si>
  <si>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</si>
  <si>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</si>
  <si>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</si>
  <si>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</si>
  <si>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</si>
  <si>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</si>
  <si>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</si>
  <si>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</si>
  <si>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</si>
  <si>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</si>
  <si>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</si>
  <si>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</si>
  <si>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</si>
  <si>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</si>
  <si>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</si>
  <si>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</si>
  <si>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</si>
  <si>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</si>
  <si>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</si>
  <si>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</si>
  <si>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</si>
  <si>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</si>
  <si>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</si>
  <si>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</si>
  <si>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</si>
  <si>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</si>
  <si>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</si>
  <si>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</si>
  <si>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</si>
  <si>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</si>
  <si>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</si>
  <si>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</si>
  <si>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</si>
  <si>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</si>
  <si>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</si>
  <si>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</si>
  <si>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</si>
  <si>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</si>
  <si>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</si>
  <si>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</si>
  <si>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</si>
  <si>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</si>
  <si>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</si>
  <si>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</si>
  <si>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</si>
  <si>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</si>
  <si>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</si>
  <si>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</si>
  <si>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</si>
  <si>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</si>
  <si>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</si>
  <si>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</si>
  <si>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</si>
  <si>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</si>
  <si>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</si>
  <si>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</si>
  <si>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</si>
  <si>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</si>
  <si>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</si>
  <si>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</si>
  <si>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</si>
  <si>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</si>
  <si>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</si>
  <si>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</si>
  <si>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</si>
  <si>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</si>
  <si>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</si>
  <si>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</si>
  <si>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</si>
  <si>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</si>
  <si>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</si>
  <si>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</si>
  <si>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</si>
  <si>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</si>
  <si>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</si>
  <si>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</si>
  <si>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</si>
  <si>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</si>
  <si>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</si>
  <si>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</si>
  <si>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</si>
  <si>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</si>
  <si>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</si>
  <si>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</si>
  <si>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</si>
  <si>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</si>
  <si>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</si>
  <si>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</si>
  <si>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</si>
  <si>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</si>
  <si>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</si>
  <si>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</si>
  <si>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</si>
  <si>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</si>
  <si>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</si>
  <si>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</si>
  <si>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</si>
  <si>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</si>
  <si>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</si>
  <si>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</si>
  <si>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</si>
  <si>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</si>
  <si>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</si>
  <si>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</si>
  <si>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</si>
  <si>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</si>
  <si>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</si>
  <si>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</si>
  <si>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</si>
  <si>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</si>
  <si>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</si>
  <si>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</si>
  <si>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</si>
  <si>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</si>
  <si>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</si>
  <si>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</si>
  <si>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</si>
  <si>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</si>
  <si>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</si>
  <si>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</si>
  <si>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</si>
  <si>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</si>
  <si>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</si>
  <si>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</si>
  <si>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</si>
  <si>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</si>
  <si>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</si>
  <si>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</si>
  <si>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</si>
  <si>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</si>
  <si>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</si>
  <si>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</si>
  <si>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</si>
  <si>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</si>
  <si>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</si>
  <si>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</si>
  <si>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</si>
  <si>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</si>
  <si>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</si>
  <si>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</si>
  <si>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</si>
  <si>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</si>
  <si>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</si>
  <si>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</si>
  <si>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</si>
  <si>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</si>
  <si>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</si>
  <si>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</si>
  <si>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</si>
  <si>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</si>
  <si>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</si>
  <si>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</si>
  <si>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</si>
  <si>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</si>
  <si>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</si>
  <si>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</si>
  <si>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</si>
  <si>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</si>
  <si>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</si>
  <si>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</si>
  <si>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</si>
  <si>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</si>
  <si>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</si>
  <si>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</si>
  <si>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</si>
  <si>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</si>
  <si>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</si>
  <si>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</si>
  <si>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</si>
  <si>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</si>
  <si>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</si>
  <si>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</si>
  <si>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</si>
  <si>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</si>
  <si>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</si>
  <si>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</si>
  <si>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</si>
  <si>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</si>
  <si>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</si>
  <si>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</si>
  <si>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</si>
  <si>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</si>
  <si>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</si>
  <si>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</si>
  <si>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</si>
  <si>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</si>
  <si>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</si>
  <si>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</si>
  <si>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</si>
  <si>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</si>
  <si>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</si>
  <si>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</si>
  <si>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</si>
  <si>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</si>
  <si>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</si>
  <si>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</si>
  <si>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</si>
  <si>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</si>
  <si>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</si>
  <si>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</si>
  <si>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</si>
  <si>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</si>
  <si>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</si>
  <si>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</si>
  <si>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</si>
  <si>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</si>
  <si>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</si>
  <si>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</si>
  <si>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</si>
  <si>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</si>
  <si>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</si>
  <si>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</si>
  <si>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</si>
  <si>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</si>
  <si>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</si>
  <si>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</si>
  <si>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</si>
  <si>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</si>
  <si>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</si>
  <si>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</si>
  <si>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</si>
  <si>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</si>
  <si>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</si>
  <si>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</si>
  <si>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</si>
  <si>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</si>
  <si>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</si>
  <si>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</si>
  <si>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</si>
  <si>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</si>
  <si>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</si>
  <si>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</si>
  <si>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</si>
  <si>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</si>
  <si>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</si>
  <si>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</si>
  <si>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</si>
  <si>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</si>
  <si>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</si>
  <si>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</si>
  <si>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</si>
  <si>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</si>
  <si>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</si>
  <si>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</si>
  <si>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</si>
  <si>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</si>
  <si>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</si>
  <si>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</si>
  <si>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</si>
  <si>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</si>
  <si>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</si>
  <si>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</si>
  <si>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</si>
  <si>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</si>
  <si>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</si>
  <si>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</si>
  <si>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</si>
  <si>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</si>
  <si>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</si>
  <si>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</si>
  <si>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</si>
  <si>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</si>
  <si>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</si>
  <si>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</si>
  <si>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</si>
  <si>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</si>
  <si>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</si>
  <si>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</si>
  <si>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</si>
  <si>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</si>
  <si>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</si>
  <si>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</si>
  <si>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</si>
  <si>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</si>
  <si>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</si>
  <si>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</si>
  <si>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</si>
  <si>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</si>
  <si>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</si>
  <si>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</si>
  <si>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</si>
  <si>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</si>
  <si>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</si>
  <si>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</si>
  <si>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</si>
  <si>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</si>
  <si>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</si>
  <si>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</si>
  <si>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</si>
  <si>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</si>
  <si>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</si>
  <si>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</si>
  <si>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</si>
  <si>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</si>
  <si>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</si>
  <si>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</si>
  <si>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</si>
  <si>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</si>
  <si>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</si>
  <si>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</si>
  <si>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</si>
  <si>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</si>
  <si>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</si>
  <si>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</si>
  <si>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</si>
  <si>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</si>
  <si>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</si>
  <si>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</si>
  <si>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</si>
  <si>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</si>
  <si>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</si>
  <si>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</si>
  <si>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</si>
  <si>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</si>
  <si>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</si>
  <si>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</si>
  <si>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</si>
  <si>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</si>
  <si>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</si>
  <si>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</si>
  <si>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</si>
  <si>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</si>
  <si>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</si>
  <si>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</si>
  <si>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</si>
  <si>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</si>
  <si>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</si>
  <si>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</si>
  <si>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</si>
  <si>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</si>
  <si>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</si>
  <si>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</si>
  <si>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</si>
  <si>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</si>
  <si>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</si>
  <si>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</si>
  <si>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</si>
  <si>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</si>
  <si>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</si>
  <si>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</si>
  <si>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</si>
  <si>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</si>
  <si>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</si>
  <si>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</si>
  <si>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</si>
  <si>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</si>
  <si>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</si>
  <si>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</si>
  <si>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</si>
  <si>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</si>
  <si>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</si>
  <si>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</si>
  <si>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</si>
  <si>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</si>
  <si>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</si>
  <si>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</si>
  <si>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</si>
  <si>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</si>
  <si>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</si>
  <si>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</si>
  <si>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</si>
  <si>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</si>
  <si>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</si>
  <si>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</si>
  <si>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</si>
  <si>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</si>
  <si>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</si>
  <si>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</si>
  <si>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</si>
  <si>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</si>
  <si>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</si>
  <si>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</si>
  <si>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</si>
  <si>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</si>
  <si>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</si>
  <si>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</si>
  <si>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</si>
  <si>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</si>
  <si>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</si>
  <si>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</si>
  <si>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</si>
  <si>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</si>
  <si>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</si>
  <si>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</si>
  <si>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</si>
  <si>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</si>
  <si>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</si>
  <si>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</si>
  <si>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</si>
  <si>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</si>
  <si>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</si>
  <si>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</si>
  <si>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</si>
  <si>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</si>
  <si>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</si>
  <si>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</si>
  <si>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</si>
  <si>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</si>
  <si>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</si>
  <si>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</si>
  <si>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</si>
  <si>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</si>
  <si>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</si>
  <si>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</si>
  <si>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</si>
  <si>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</si>
  <si>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</si>
  <si>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</si>
  <si>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</si>
  <si>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</si>
  <si>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</si>
  <si>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</si>
  <si>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</si>
  <si>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</si>
  <si>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</si>
  <si>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</si>
  <si>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</si>
  <si>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</si>
  <si>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</si>
  <si>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</si>
  <si>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</si>
  <si>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</si>
  <si>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</si>
  <si>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</si>
  <si>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</si>
  <si>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</si>
  <si>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</si>
  <si>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</si>
  <si>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</si>
  <si>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</si>
  <si>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</si>
  <si>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</si>
  <si>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</si>
  <si>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</si>
  <si>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</si>
  <si>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</si>
  <si>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</si>
  <si>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</si>
  <si>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</si>
  <si>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</si>
  <si>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</si>
  <si>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</si>
  <si>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</si>
  <si>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</si>
  <si>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</si>
  <si>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</si>
  <si>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</si>
  <si>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</si>
  <si>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</si>
  <si>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</si>
  <si>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</si>
  <si>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</si>
  <si>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</si>
  <si>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</si>
  <si>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</si>
  <si>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</si>
  <si>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</si>
  <si>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</si>
  <si>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</si>
  <si>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</si>
  <si>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</si>
  <si>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</si>
  <si>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</si>
  <si>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</si>
  <si>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</si>
  <si>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</si>
  <si>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</si>
  <si>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</si>
  <si>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</si>
  <si>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</si>
  <si>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</si>
  <si>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</si>
  <si>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</si>
  <si>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</si>
  <si>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</si>
  <si>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</si>
  <si>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</si>
  <si>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</si>
  <si>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</si>
  <si>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</si>
  <si>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</si>
  <si>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</si>
  <si>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</si>
  <si>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</si>
  <si>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</si>
  <si>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</si>
  <si>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</si>
  <si>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</si>
  <si>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</si>
  <si>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</si>
  <si>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</si>
  <si>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</si>
  <si>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</si>
  <si>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</si>
  <si>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</si>
  <si>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</si>
  <si>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</si>
  <si>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</si>
  <si>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</si>
  <si>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</si>
  <si>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</si>
  <si>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</si>
  <si>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</si>
  <si>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</si>
  <si>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</si>
  <si>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</si>
  <si>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</si>
  <si>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</si>
  <si>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</si>
  <si>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</si>
  <si>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</si>
  <si>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</si>
  <si>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</si>
  <si>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</si>
  <si>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</si>
  <si>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</si>
  <si>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</si>
  <si>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</si>
  <si>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</si>
  <si>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</si>
  <si>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</si>
  <si>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</si>
  <si>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</si>
  <si>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</si>
  <si>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</si>
  <si>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</si>
  <si>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</si>
  <si>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</si>
  <si>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</si>
  <si>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</si>
  <si>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</si>
  <si>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</si>
  <si>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</si>
  <si>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</si>
  <si>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</si>
  <si>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</si>
  <si>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</si>
  <si>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</si>
  <si>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</si>
  <si>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</si>
  <si>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</si>
  <si>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</si>
  <si>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</si>
  <si>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</si>
  <si>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</si>
  <si>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</si>
  <si>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</si>
  <si>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</si>
  <si>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</si>
  <si>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</si>
  <si>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</si>
  <si>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</si>
  <si>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</si>
  <si>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</si>
  <si>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</si>
  <si>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</si>
  <si>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</si>
  <si>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</si>
  <si>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</si>
  <si>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</si>
  <si>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</si>
  <si>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</si>
  <si>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</si>
  <si>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</si>
  <si>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</si>
  <si>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</si>
  <si>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</si>
  <si>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</si>
  <si>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</si>
  <si>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</si>
  <si>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</si>
  <si>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</si>
  <si>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</si>
  <si>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</si>
  <si>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</si>
  <si>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</si>
  <si>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</si>
  <si>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</si>
  <si>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</si>
  <si>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</si>
  <si>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</si>
  <si>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</si>
  <si>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</si>
  <si>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</si>
  <si>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</si>
  <si>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</si>
  <si>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</si>
  <si>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</si>
  <si>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</si>
  <si>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</si>
  <si>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</si>
  <si>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</si>
  <si>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</si>
  <si>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</si>
  <si>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</si>
  <si>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</si>
  <si>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</si>
  <si>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</si>
  <si>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</si>
  <si>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</si>
  <si>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</si>
  <si>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</si>
  <si>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</si>
  <si>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</si>
  <si>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</si>
  <si>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</si>
  <si>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</si>
  <si>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</si>
  <si>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</si>
  <si>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</si>
  <si>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</si>
  <si>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</si>
  <si>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</si>
  <si>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</si>
  <si>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</si>
  <si>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</si>
  <si>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</si>
  <si>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</si>
  <si>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</si>
  <si>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</si>
  <si>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</si>
  <si>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</si>
  <si>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</si>
  <si>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</si>
  <si>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</si>
  <si>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</si>
  <si>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</si>
  <si>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</si>
  <si>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</si>
  <si>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</si>
  <si>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</si>
  <si>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</si>
  <si>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</si>
  <si>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</si>
  <si>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</si>
  <si>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</si>
  <si>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</si>
  <si>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</si>
  <si>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</si>
  <si>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</si>
  <si>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</si>
  <si>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</si>
  <si>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</si>
  <si>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</si>
  <si>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</si>
  <si>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</si>
  <si>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</si>
  <si>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</si>
  <si>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</si>
  <si>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</si>
  <si>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</si>
  <si>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</si>
  <si>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</si>
  <si>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</si>
  <si>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</si>
  <si>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</si>
  <si>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</si>
  <si>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</si>
  <si>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</si>
  <si>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</si>
  <si>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</si>
  <si>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</si>
  <si>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</si>
  <si>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</si>
  <si>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</si>
  <si>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</si>
  <si>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</si>
  <si>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</si>
  <si>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</si>
  <si>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</si>
  <si>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</si>
  <si>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</si>
  <si>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</si>
  <si>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</si>
  <si>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</si>
  <si>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</si>
  <si>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</si>
  <si>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</si>
  <si>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</si>
  <si>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</si>
  <si>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</si>
  <si>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</si>
  <si>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</si>
  <si>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</si>
  <si>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</si>
  <si>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</si>
  <si>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</si>
  <si>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</si>
  <si>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</si>
  <si>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</si>
  <si>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</si>
  <si>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</si>
  <si>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</si>
  <si>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</si>
  <si>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</si>
  <si>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</si>
  <si>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</si>
  <si>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</si>
  <si>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</si>
  <si>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</si>
  <si>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</si>
  <si>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</si>
  <si>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</si>
  <si>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</si>
  <si>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</si>
  <si>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</si>
  <si>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</si>
  <si>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</si>
  <si>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</si>
  <si>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</si>
  <si>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</si>
  <si>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</si>
  <si>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</si>
  <si>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</si>
  <si>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</si>
  <si>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</si>
  <si>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</si>
  <si>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</si>
  <si>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</si>
  <si>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</si>
  <si>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</si>
  <si>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</si>
  <si>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</si>
  <si>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</si>
  <si>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</si>
  <si>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</si>
  <si>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</si>
  <si>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</si>
  <si>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</si>
  <si>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</si>
  <si>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</si>
  <si>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</si>
  <si>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</si>
  <si>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</si>
  <si>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</si>
  <si>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</si>
  <si>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</si>
  <si>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</si>
  <si>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</si>
  <si>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</si>
  <si>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</si>
  <si>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</si>
  <si>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</si>
  <si>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</si>
  <si>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</si>
  <si>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</si>
  <si>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</si>
  <si>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</si>
  <si>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</si>
  <si>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</si>
  <si>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</si>
  <si>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</si>
  <si>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</si>
  <si>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</si>
  <si>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</si>
  <si>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</si>
  <si>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</si>
  <si>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</si>
  <si>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</si>
  <si>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</si>
  <si>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</si>
  <si>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</si>
  <si>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</si>
  <si>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</si>
  <si>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</si>
  <si>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</si>
  <si>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</si>
  <si>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</si>
  <si>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</si>
  <si>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</si>
  <si>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</si>
  <si>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</si>
  <si>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</si>
  <si>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</si>
  <si>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</si>
  <si>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</si>
  <si>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</si>
  <si>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</si>
  <si>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</si>
  <si>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</si>
  <si>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</si>
  <si>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</si>
  <si>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</si>
  <si>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</si>
  <si>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</si>
  <si>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</si>
  <si>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</si>
  <si>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</si>
  <si>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</si>
  <si>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</si>
  <si>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</si>
  <si>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</si>
  <si>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</si>
  <si>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</si>
  <si>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</si>
  <si>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</si>
  <si>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</si>
  <si>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</si>
  <si>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</si>
  <si>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</si>
  <si>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</si>
  <si>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</si>
  <si>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</si>
  <si>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</si>
  <si>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</si>
  <si>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</si>
  <si>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</si>
  <si>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</si>
  <si>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</si>
  <si>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</si>
  <si>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</si>
  <si>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</si>
  <si>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</si>
  <si>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</si>
  <si>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</si>
  <si>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</si>
  <si>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</si>
  <si>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</si>
  <si>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</si>
  <si>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</si>
  <si>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</si>
  <si>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</si>
  <si>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</si>
  <si>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</si>
  <si>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</si>
  <si>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</si>
  <si>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</si>
  <si>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</si>
  <si>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</si>
  <si>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</si>
  <si>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</si>
  <si>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</si>
  <si>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</si>
  <si>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</si>
  <si>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</si>
  <si>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</si>
  <si>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</si>
  <si>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</si>
  <si>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</si>
  <si>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</si>
  <si>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</si>
  <si>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</si>
  <si>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</si>
  <si>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</si>
  <si>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</si>
  <si>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</si>
  <si>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</si>
  <si>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</si>
  <si>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</si>
  <si>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</si>
  <si>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</si>
  <si>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</si>
  <si>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</si>
  <si>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</si>
  <si>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</si>
  <si>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</si>
  <si>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</si>
  <si>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</si>
  <si>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</si>
  <si>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</si>
  <si>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</si>
  <si>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</si>
  <si>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</si>
  <si>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</si>
  <si>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</si>
  <si>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</si>
  <si>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</si>
  <si>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</si>
  <si>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</si>
  <si>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</si>
  <si>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</si>
  <si>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</si>
  <si>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</si>
  <si>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</si>
  <si>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</si>
  <si>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</si>
  <si>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</si>
  <si>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</si>
  <si>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</si>
  <si>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</si>
  <si>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</si>
  <si>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</si>
  <si>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</si>
  <si>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</si>
  <si>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</si>
  <si>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</si>
  <si>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</si>
  <si>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</si>
  <si>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</si>
  <si>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</si>
  <si>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</si>
  <si>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</si>
  <si>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</si>
  <si>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</si>
  <si>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</si>
  <si>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</si>
  <si>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</si>
  <si>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</si>
  <si>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</si>
  <si>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</si>
  <si>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</si>
  <si>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</si>
  <si>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</si>
  <si>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</si>
  <si>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</si>
  <si>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</si>
  <si>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</si>
  <si>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</si>
  <si>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</si>
  <si>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</si>
  <si>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</si>
  <si>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</si>
  <si>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</si>
  <si>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</si>
  <si>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</si>
  <si>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</si>
  <si>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</si>
  <si>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</si>
  <si>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</si>
  <si>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</si>
  <si>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</si>
  <si>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</si>
  <si>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</si>
  <si>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</si>
  <si>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</si>
  <si>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</si>
  <si>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</si>
  <si>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</si>
  <si>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</si>
  <si>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</si>
  <si>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</si>
  <si>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</si>
  <si>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</si>
  <si>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</si>
  <si>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</si>
  <si>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</si>
  <si>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</si>
  <si>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</si>
  <si>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</si>
  <si>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</si>
  <si>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</si>
  <si>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</si>
  <si>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</si>
  <si>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</si>
  <si>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</si>
  <si>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</si>
  <si>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</si>
  <si>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</si>
  <si>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</si>
  <si>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</si>
  <si>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</si>
  <si>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</si>
  <si>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</si>
  <si>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</si>
  <si>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</si>
  <si>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</si>
  <si>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</si>
  <si>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</si>
  <si>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</si>
  <si>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</si>
  <si>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</si>
  <si>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</si>
  <si>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</si>
  <si>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</si>
  <si>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</si>
  <si>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</si>
  <si>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</si>
  <si>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</si>
  <si>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</si>
  <si>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</si>
  <si>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</si>
  <si>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</si>
  <si>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</si>
  <si>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</si>
  <si>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</si>
  <si>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</si>
  <si>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</si>
  <si>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</si>
  <si>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</si>
  <si>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</si>
  <si>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</si>
  <si>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</si>
  <si>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</si>
  <si>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</si>
  <si>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</si>
  <si>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</si>
  <si>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</si>
  <si>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</si>
  <si>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</si>
  <si>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</si>
  <si>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</si>
  <si>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</si>
  <si>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</si>
  <si>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</si>
  <si>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</si>
  <si>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</si>
  <si>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</si>
  <si>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</si>
  <si>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</si>
  <si>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</si>
  <si>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</si>
  <si>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</si>
  <si>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</si>
  <si>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</si>
  <si>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</si>
  <si>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</si>
  <si>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</si>
  <si>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</si>
  <si>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</si>
  <si>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</si>
  <si>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</si>
  <si>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</si>
  <si>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</si>
  <si>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</si>
  <si>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</si>
  <si>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</si>
  <si>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</si>
  <si>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</si>
  <si>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</si>
  <si>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</si>
  <si>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</si>
  <si>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</si>
  <si>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</si>
  <si>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</si>
  <si>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</si>
  <si>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</si>
  <si>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</si>
  <si>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</si>
  <si>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</si>
  <si>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</si>
  <si>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</si>
  <si>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</si>
  <si>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</si>
  <si>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</si>
  <si>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</si>
  <si>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ALCALDIA MUNICIPAL DE FRANCISCO PIZARRO</t>
  </si>
  <si>
    <t>231-2010</t>
  </si>
  <si>
    <t>89-2013</t>
  </si>
  <si>
    <t>42-2014</t>
  </si>
  <si>
    <t>03-2015</t>
  </si>
  <si>
    <t>498-2016</t>
  </si>
  <si>
    <t>589-2016</t>
  </si>
  <si>
    <t>602-2016</t>
  </si>
  <si>
    <t>137-2019</t>
  </si>
  <si>
    <t>136-2019</t>
  </si>
  <si>
    <t>380-2019</t>
  </si>
  <si>
    <t>451-2018</t>
  </si>
  <si>
    <t>468-2017</t>
  </si>
  <si>
    <t>469-2017</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</si>
  <si>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 EN LA UNIDAD APLICATIVA VILLA LOLA, DEL MUNICIPIO DE TUMACO</t>
  </si>
  <si>
    <t>ATENDER INTEGRALMENTE A LA PRIMERA INFANCIA Y A NIÑOS Y NIÑAS MENORES DE 6 AÑOS JUNTO CON SUS FAMILIAS QUE SE ENCUENTREN EN SITUACION DE DESPLAZAMIENTO EN EL MUNICIPIO DE FRANCISCO PIZARRO</t>
  </si>
  <si>
    <t>ATENCION INTEGRAL EN EDUCACION INICIAL A NIÑO Y NIÑAS DE 0 A 5 AÑOS 11 MESES EN FAMILIAS EN CONDICIONES DE VULNERABILIDAD Y VICTIMAS DEL CONFLICTO ARMADO EN LA ZONA RURAL ALTO MIRA Y FRONTERA DEL MUNICIPIO DE TUMACO.</t>
  </si>
  <si>
    <t>ATENDER A LA PRIMERA INFANCIA EN EL MARCO DE LA ESTRATEGIA DE CERO A SIEMPRE, ESPECIALMENTE A LOS NIÑOS Y NIÑAS MENORES DE CINCO (5) AÑOS DE FAMILIAS EN SITUACION DE VULNERABILIDAD DE CONFORMIDAD CON LAS DIRECTRICES, LINEAMIENTOS Y PARAMETROS ESTABLECIDOS POR EL ICBF, ENLAS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</si>
  <si>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</si>
  <si>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</si>
  <si>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</si>
  <si>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</si>
  <si>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HOGARES COMUNITARIOS DE BIENESTAR,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</si>
  <si>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 DE CONFORMIDAD CON LOS MANULAES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</si>
  <si>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MANULAES OPERATIVOS DE LA MODALIDAD Y LAS DIRECTRICES ESTABLECIDAS POR EL ICBF, EN ARMONIA CON LA POLITICA DE ESTADO PARA EL DESARROLLO INTEGRAL DE LA PRIMERA INFANCIA "DE CERO A SIEMPRE", EN EL SERVICIO CENTROS DE DESARROLLO INFANTIL</t>
  </si>
  <si>
    <t>170-2020</t>
  </si>
  <si>
    <t>201-2020</t>
  </si>
  <si>
    <t>273-2020</t>
  </si>
  <si>
    <t>164-2020</t>
  </si>
  <si>
    <t>390-2019</t>
  </si>
  <si>
    <t xml:space="preserve">BRINDAR ATENCION INTEGRAL A NIÑOS Y NIÑAS MENORES DE 5 AÑOS, CON CRITERIOS DE CALIDAD PARA POTENCIAR TODAS LAS DIMENSIONES DEL DESARROLLO INFANTIL EN LAS DIFERENTES MODALIDADES DE ATENCION A LA PRIMERA INFANCIA. </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</si>
  <si>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</si>
  <si>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ATENCION A LA PRIMERA INFANCIA EN LOS HOGARES COMUNITARIOS DE BIENESTAR FAMILIAR -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</si>
  <si>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EL SERVICIO DE EDUCACION INCIAL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</si>
  <si>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ACOMPAÑAMIENTO PSICOSOCIAL, FAMILIAR Y COMUNITARIO DE LA DIRECCION DE FAMILIAS Y COMUNIDADES PARA IMPLEMENTAR LA MODALIDAD MI FAMILIA, CUYO OBJETIVO ES "FORTALECER A LAS FAMILIAS PARA PROMOVER LA PROTECCION INTEGRAL DE LOS NIÑOS, NIÑAS Y ADOLESCENTES Y CONTRIBUIR A LA PREVENCION DE VIOLENCIA, NEGLIGENCIA O ABUSOS EN SU CONTRA", A TRAVEZ DEL MODELO DE ATENCION URBANA Y RURAL</t>
  </si>
  <si>
    <t>286-2020</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</si>
  <si>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</si>
  <si>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52004402020</t>
  </si>
  <si>
    <t>52004422020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</si>
  <si>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</si>
  <si>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</si>
  <si>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MIGUEL FRANCISCO ROSERO PALACIOS</t>
  </si>
  <si>
    <t>BARRIO LA CORDIALIDAD CS 436</t>
  </si>
  <si>
    <t>mifran32@hotmail.com</t>
  </si>
  <si>
    <t>Atención en educación inicial y nutrición a menores de 5 años y sus familias</t>
  </si>
  <si>
    <t>FUNDACION PARA EL DESARROLLO  SOCIAL Y LA INVESTIGACION AGRICOLA</t>
  </si>
  <si>
    <t>2018-014</t>
  </si>
  <si>
    <t>2021-76-76004822021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</si>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</sst>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21" zoomScale="85" zoomScaleNormal="85" zoomScaleSheetLayoutView="40" zoomScalePageLayoutView="40" workbookViewId="0">
      <selection activeCell="H37" sqref="H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2724</v>
      </c>
      <c r="D15" s="35"/>
      <c r="E15" s="35"/>
      <c r="F15" s="5"/>
      <c r="G15" s="32" t="s">
        <v>1168</v>
      </c>
      <c r="H15" s="103" t="s">
        <v>1033</v>
      </c>
      <c r="I15" s="32" t="s">
        <v>2624</v>
      </c>
      <c r="J15" s="108" t="s">
        <v>2626</v>
      </c>
      <c r="L15" s="207" t="s">
        <v>8</v>
      </c>
      <c r="M15" s="207"/>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840000388</v>
      </c>
      <c r="C20" s="5"/>
      <c r="D20" s="73"/>
      <c r="E20" s="5"/>
      <c r="F20" s="5"/>
      <c r="G20" s="5"/>
      <c r="H20" s="184"/>
      <c r="I20" s="146" t="s">
        <v>1155</v>
      </c>
      <c r="J20" s="147" t="s">
        <v>1035</v>
      </c>
      <c r="K20" s="148">
        <v>1105718670</v>
      </c>
      <c r="L20" s="149"/>
      <c r="M20" s="149">
        <v>44561</v>
      </c>
      <c r="N20" s="134">
        <f>+(M20-L20)/30</f>
        <v>1485.3666666666666</v>
      </c>
      <c r="O20" s="137"/>
      <c r="U20" s="133"/>
      <c r="V20" s="105">
        <f ca="1">NOW()</f>
        <v>44194.891532060188</v>
      </c>
      <c r="W20" s="105">
        <f ca="1">NOW()</f>
        <v>44194.891532060188</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DE PADRES DE FLIA H. I. VILLALOLA</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2725</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40210</v>
      </c>
      <c r="F48" s="144">
        <v>40543</v>
      </c>
      <c r="G48" s="157">
        <f>IF(AND(E48&lt;&gt;"",F48&lt;&gt;""),((F48-E48)/30),"")</f>
        <v>11.1</v>
      </c>
      <c r="H48" s="114" t="s">
        <v>2691</v>
      </c>
      <c r="I48" s="113" t="s">
        <v>110</v>
      </c>
      <c r="J48" s="113" t="s">
        <v>819</v>
      </c>
      <c r="K48" s="116">
        <v>149681967</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41277</v>
      </c>
      <c r="F49" s="144">
        <v>41639</v>
      </c>
      <c r="G49" s="157">
        <f t="shared" ref="G49:G50" si="2">IF(AND(E49&lt;&gt;"",F49&lt;&gt;""),((F49-E49)/30),"")</f>
        <v>12.066666666666666</v>
      </c>
      <c r="H49" s="114" t="s">
        <v>2692</v>
      </c>
      <c r="I49" s="113" t="s">
        <v>110</v>
      </c>
      <c r="J49" s="113" t="s">
        <v>804</v>
      </c>
      <c r="K49" s="116">
        <v>75000000</v>
      </c>
      <c r="L49" s="115" t="s">
        <v>1148</v>
      </c>
      <c r="M49" s="117">
        <v>1</v>
      </c>
      <c r="N49" s="115" t="s">
        <v>27</v>
      </c>
      <c r="O49" s="115" t="s">
        <v>26</v>
      </c>
      <c r="P49" s="78"/>
    </row>
    <row r="50" spans="1:16" s="6" customFormat="1" ht="24.75" customHeight="1" x14ac:dyDescent="0.25">
      <c r="A50" s="142">
        <v>3</v>
      </c>
      <c r="B50" s="111" t="s">
        <v>2677</v>
      </c>
      <c r="C50" s="112" t="s">
        <v>31</v>
      </c>
      <c r="D50" s="110" t="s">
        <v>2680</v>
      </c>
      <c r="E50" s="144">
        <v>41659</v>
      </c>
      <c r="F50" s="144">
        <v>42004</v>
      </c>
      <c r="G50" s="157">
        <f t="shared" si="2"/>
        <v>11.5</v>
      </c>
      <c r="H50" s="119" t="s">
        <v>2692</v>
      </c>
      <c r="I50" s="113" t="s">
        <v>110</v>
      </c>
      <c r="J50" s="113" t="s">
        <v>804</v>
      </c>
      <c r="K50" s="116">
        <v>75000000</v>
      </c>
      <c r="L50" s="115" t="s">
        <v>1148</v>
      </c>
      <c r="M50" s="117">
        <v>1</v>
      </c>
      <c r="N50" s="115" t="s">
        <v>27</v>
      </c>
      <c r="O50" s="115" t="s">
        <v>26</v>
      </c>
      <c r="P50" s="78"/>
    </row>
    <row r="51" spans="1:16" s="6" customFormat="1" ht="24.75" customHeight="1" outlineLevel="1" x14ac:dyDescent="0.25">
      <c r="A51" s="142">
        <v>4</v>
      </c>
      <c r="B51" s="111" t="s">
        <v>2391</v>
      </c>
      <c r="C51" s="112" t="s">
        <v>32</v>
      </c>
      <c r="D51" s="110" t="s">
        <v>2681</v>
      </c>
      <c r="E51" s="144">
        <v>42006</v>
      </c>
      <c r="F51" s="144">
        <v>42338</v>
      </c>
      <c r="G51" s="157">
        <f t="shared" ref="G51:G107" si="3">IF(AND(E51&lt;&gt;"",F51&lt;&gt;""),((F51-E51)/30),"")</f>
        <v>11.066666666666666</v>
      </c>
      <c r="H51" s="114" t="s">
        <v>2693</v>
      </c>
      <c r="I51" s="113" t="s">
        <v>110</v>
      </c>
      <c r="J51" s="113" t="s">
        <v>819</v>
      </c>
      <c r="K51" s="116">
        <v>264750720</v>
      </c>
      <c r="L51" s="115" t="s">
        <v>1148</v>
      </c>
      <c r="M51" s="117">
        <v>1</v>
      </c>
      <c r="N51" s="115" t="s">
        <v>27</v>
      </c>
      <c r="O51" s="115" t="s">
        <v>26</v>
      </c>
      <c r="P51" s="78"/>
    </row>
    <row r="52" spans="1:16" s="7" customFormat="1" ht="24.75" customHeight="1" outlineLevel="1" x14ac:dyDescent="0.25">
      <c r="A52" s="143">
        <v>5</v>
      </c>
      <c r="B52" s="111" t="s">
        <v>2676</v>
      </c>
      <c r="C52" s="112" t="s">
        <v>31</v>
      </c>
      <c r="D52" s="110" t="s">
        <v>2682</v>
      </c>
      <c r="E52" s="144">
        <v>42674</v>
      </c>
      <c r="F52" s="144">
        <v>43312</v>
      </c>
      <c r="G52" s="157">
        <f t="shared" si="3"/>
        <v>21.266666666666666</v>
      </c>
      <c r="H52" s="119" t="s">
        <v>2694</v>
      </c>
      <c r="I52" s="113" t="s">
        <v>110</v>
      </c>
      <c r="J52" s="113" t="s">
        <v>819</v>
      </c>
      <c r="K52" s="116">
        <v>11433330296</v>
      </c>
      <c r="L52" s="115" t="s">
        <v>1148</v>
      </c>
      <c r="M52" s="117">
        <v>1</v>
      </c>
      <c r="N52" s="115" t="s">
        <v>27</v>
      </c>
      <c r="O52" s="115" t="s">
        <v>26</v>
      </c>
      <c r="P52" s="79"/>
    </row>
    <row r="53" spans="1:16" s="7" customFormat="1" ht="24.75" customHeight="1" outlineLevel="1" x14ac:dyDescent="0.25">
      <c r="A53" s="143">
        <v>6</v>
      </c>
      <c r="B53" s="111" t="s">
        <v>2676</v>
      </c>
      <c r="C53" s="112" t="s">
        <v>31</v>
      </c>
      <c r="D53" s="110" t="s">
        <v>2682</v>
      </c>
      <c r="E53" s="144">
        <v>42674</v>
      </c>
      <c r="F53" s="144">
        <v>43312</v>
      </c>
      <c r="G53" s="157">
        <f t="shared" si="3"/>
        <v>21.266666666666666</v>
      </c>
      <c r="H53" s="119" t="s">
        <v>2694</v>
      </c>
      <c r="I53" s="113" t="s">
        <v>110</v>
      </c>
      <c r="J53" s="113" t="s">
        <v>804</v>
      </c>
      <c r="K53" s="116">
        <v>11433330296</v>
      </c>
      <c r="L53" s="115" t="s">
        <v>1148</v>
      </c>
      <c r="M53" s="117">
        <v>1</v>
      </c>
      <c r="N53" s="115" t="s">
        <v>27</v>
      </c>
      <c r="O53" s="115" t="s">
        <v>26</v>
      </c>
      <c r="P53" s="79"/>
    </row>
    <row r="54" spans="1:16" s="7" customFormat="1" ht="24.75" customHeight="1" outlineLevel="1" x14ac:dyDescent="0.25">
      <c r="A54" s="143">
        <v>7</v>
      </c>
      <c r="B54" s="111" t="s">
        <v>2676</v>
      </c>
      <c r="C54" s="112" t="s">
        <v>31</v>
      </c>
      <c r="D54" s="110" t="s">
        <v>2682</v>
      </c>
      <c r="E54" s="144">
        <v>42674</v>
      </c>
      <c r="F54" s="144">
        <v>43312</v>
      </c>
      <c r="G54" s="157">
        <f t="shared" si="3"/>
        <v>21.266666666666666</v>
      </c>
      <c r="H54" s="114" t="s">
        <v>2694</v>
      </c>
      <c r="I54" s="113" t="s">
        <v>110</v>
      </c>
      <c r="J54" s="113" t="s">
        <v>572</v>
      </c>
      <c r="K54" s="118">
        <v>11433330296</v>
      </c>
      <c r="L54" s="115" t="s">
        <v>1148</v>
      </c>
      <c r="M54" s="117">
        <v>1</v>
      </c>
      <c r="N54" s="115" t="s">
        <v>27</v>
      </c>
      <c r="O54" s="115" t="s">
        <v>26</v>
      </c>
      <c r="P54" s="79"/>
    </row>
    <row r="55" spans="1:16" s="7" customFormat="1" ht="24.75" customHeight="1" outlineLevel="1" x14ac:dyDescent="0.25">
      <c r="A55" s="143">
        <v>8</v>
      </c>
      <c r="B55" s="111" t="s">
        <v>2676</v>
      </c>
      <c r="C55" s="112" t="s">
        <v>31</v>
      </c>
      <c r="D55" s="110" t="s">
        <v>2682</v>
      </c>
      <c r="E55" s="144">
        <v>42674</v>
      </c>
      <c r="F55" s="144">
        <v>43312</v>
      </c>
      <c r="G55" s="157">
        <f t="shared" si="3"/>
        <v>21.266666666666666</v>
      </c>
      <c r="H55" s="114" t="s">
        <v>2694</v>
      </c>
      <c r="I55" s="113" t="s">
        <v>110</v>
      </c>
      <c r="J55" s="113" t="s">
        <v>802</v>
      </c>
      <c r="K55" s="118">
        <v>11433330296</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42719</v>
      </c>
      <c r="F56" s="144">
        <v>43084</v>
      </c>
      <c r="G56" s="157">
        <f t="shared" si="3"/>
        <v>12.166666666666666</v>
      </c>
      <c r="H56" s="114" t="s">
        <v>2695</v>
      </c>
      <c r="I56" s="113" t="s">
        <v>110</v>
      </c>
      <c r="J56" s="113" t="s">
        <v>819</v>
      </c>
      <c r="K56" s="118">
        <v>3686042318</v>
      </c>
      <c r="L56" s="115" t="s">
        <v>1148</v>
      </c>
      <c r="M56" s="117">
        <v>1</v>
      </c>
      <c r="N56" s="115" t="s">
        <v>27</v>
      </c>
      <c r="O56" s="115" t="s">
        <v>26</v>
      </c>
      <c r="P56" s="79"/>
    </row>
    <row r="57" spans="1:16" s="7" customFormat="1" ht="24.75" customHeight="1" outlineLevel="1" x14ac:dyDescent="0.25">
      <c r="A57" s="143">
        <v>10</v>
      </c>
      <c r="B57" s="64" t="s">
        <v>2676</v>
      </c>
      <c r="C57" s="65" t="s">
        <v>31</v>
      </c>
      <c r="D57" s="63" t="s">
        <v>2684</v>
      </c>
      <c r="E57" s="144">
        <v>42719</v>
      </c>
      <c r="F57" s="144">
        <v>43084</v>
      </c>
      <c r="G57" s="157">
        <f t="shared" si="3"/>
        <v>12.166666666666666</v>
      </c>
      <c r="H57" s="64" t="s">
        <v>2696</v>
      </c>
      <c r="I57" s="63" t="s">
        <v>110</v>
      </c>
      <c r="J57" s="63" t="s">
        <v>819</v>
      </c>
      <c r="K57" s="66">
        <v>153850684</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v>43085</v>
      </c>
      <c r="F58" s="144">
        <v>43312</v>
      </c>
      <c r="G58" s="157">
        <f t="shared" si="3"/>
        <v>7.5666666666666664</v>
      </c>
      <c r="H58" s="64" t="s">
        <v>2700</v>
      </c>
      <c r="I58" s="63" t="s">
        <v>110</v>
      </c>
      <c r="J58" s="63" t="s">
        <v>819</v>
      </c>
      <c r="K58" s="66">
        <v>3250883700</v>
      </c>
      <c r="L58" s="65" t="s">
        <v>1148</v>
      </c>
      <c r="M58" s="67">
        <v>1</v>
      </c>
      <c r="N58" s="65" t="s">
        <v>1151</v>
      </c>
      <c r="O58" s="65" t="s">
        <v>1148</v>
      </c>
      <c r="P58" s="79"/>
    </row>
    <row r="59" spans="1:16" s="7" customFormat="1" ht="24.75" customHeight="1" outlineLevel="1" x14ac:dyDescent="0.25">
      <c r="A59" s="143">
        <v>12</v>
      </c>
      <c r="B59" s="64" t="s">
        <v>2676</v>
      </c>
      <c r="C59" s="65" t="s">
        <v>31</v>
      </c>
      <c r="D59" s="63" t="s">
        <v>2689</v>
      </c>
      <c r="E59" s="144">
        <v>43085</v>
      </c>
      <c r="F59" s="144">
        <v>43312</v>
      </c>
      <c r="G59" s="157">
        <f t="shared" si="3"/>
        <v>7.5666666666666664</v>
      </c>
      <c r="H59" s="64" t="s">
        <v>2700</v>
      </c>
      <c r="I59" s="63" t="s">
        <v>110</v>
      </c>
      <c r="J59" s="63" t="s">
        <v>138</v>
      </c>
      <c r="K59" s="66">
        <v>3250883700</v>
      </c>
      <c r="L59" s="65" t="s">
        <v>1148</v>
      </c>
      <c r="M59" s="67">
        <v>1</v>
      </c>
      <c r="N59" s="65" t="s">
        <v>1151</v>
      </c>
      <c r="O59" s="65" t="s">
        <v>1148</v>
      </c>
      <c r="P59" s="79"/>
    </row>
    <row r="60" spans="1:16" s="7" customFormat="1" ht="24.75" customHeight="1" outlineLevel="1" x14ac:dyDescent="0.25">
      <c r="A60" s="143">
        <v>13</v>
      </c>
      <c r="B60" s="64" t="s">
        <v>2676</v>
      </c>
      <c r="C60" s="65" t="s">
        <v>31</v>
      </c>
      <c r="D60" s="63" t="s">
        <v>2690</v>
      </c>
      <c r="E60" s="144">
        <v>43085</v>
      </c>
      <c r="F60" s="144">
        <v>43312</v>
      </c>
      <c r="G60" s="157">
        <f t="shared" si="3"/>
        <v>7.5666666666666664</v>
      </c>
      <c r="H60" s="64" t="s">
        <v>2701</v>
      </c>
      <c r="I60" s="63" t="s">
        <v>110</v>
      </c>
      <c r="J60" s="63" t="s">
        <v>819</v>
      </c>
      <c r="K60" s="66">
        <v>292693360</v>
      </c>
      <c r="L60" s="65" t="s">
        <v>1148</v>
      </c>
      <c r="M60" s="67">
        <v>1</v>
      </c>
      <c r="N60" s="65" t="s">
        <v>1151</v>
      </c>
      <c r="O60" s="65" t="s">
        <v>1148</v>
      </c>
      <c r="P60" s="79"/>
    </row>
    <row r="61" spans="1:16" s="7" customFormat="1" ht="24.75" customHeight="1" outlineLevel="1" x14ac:dyDescent="0.25">
      <c r="A61" s="143">
        <v>14</v>
      </c>
      <c r="B61" s="64" t="s">
        <v>2676</v>
      </c>
      <c r="C61" s="65" t="s">
        <v>31</v>
      </c>
      <c r="D61" s="63" t="s">
        <v>2688</v>
      </c>
      <c r="E61" s="144">
        <v>43450</v>
      </c>
      <c r="F61" s="144">
        <v>43799</v>
      </c>
      <c r="G61" s="157">
        <f t="shared" si="3"/>
        <v>11.633333333333333</v>
      </c>
      <c r="H61" s="64" t="s">
        <v>2699</v>
      </c>
      <c r="I61" s="63" t="s">
        <v>110</v>
      </c>
      <c r="J61" s="63" t="s">
        <v>819</v>
      </c>
      <c r="K61" s="66">
        <v>6076469333</v>
      </c>
      <c r="L61" s="65" t="s">
        <v>1148</v>
      </c>
      <c r="M61" s="67">
        <v>1</v>
      </c>
      <c r="N61" s="65" t="s">
        <v>1151</v>
      </c>
      <c r="O61" s="65" t="s">
        <v>1148</v>
      </c>
      <c r="P61" s="79"/>
    </row>
    <row r="62" spans="1:16" s="7" customFormat="1" ht="24.75" customHeight="1" outlineLevel="1" x14ac:dyDescent="0.25">
      <c r="A62" s="143">
        <v>15</v>
      </c>
      <c r="B62" s="64" t="s">
        <v>2676</v>
      </c>
      <c r="C62" s="65" t="s">
        <v>31</v>
      </c>
      <c r="D62" s="63" t="s">
        <v>2688</v>
      </c>
      <c r="E62" s="144">
        <v>43450</v>
      </c>
      <c r="F62" s="144">
        <v>43799</v>
      </c>
      <c r="G62" s="157">
        <f t="shared" si="3"/>
        <v>11.633333333333333</v>
      </c>
      <c r="H62" s="64" t="s">
        <v>2699</v>
      </c>
      <c r="I62" s="63" t="s">
        <v>110</v>
      </c>
      <c r="J62" s="63" t="s">
        <v>572</v>
      </c>
      <c r="K62" s="66">
        <v>6076469333</v>
      </c>
      <c r="L62" s="65" t="s">
        <v>1148</v>
      </c>
      <c r="M62" s="67">
        <v>1</v>
      </c>
      <c r="N62" s="65" t="s">
        <v>1151</v>
      </c>
      <c r="O62" s="65" t="s">
        <v>1148</v>
      </c>
      <c r="P62" s="79"/>
    </row>
    <row r="63" spans="1:16" s="7" customFormat="1" ht="24.75" customHeight="1" outlineLevel="1" x14ac:dyDescent="0.25">
      <c r="A63" s="143">
        <v>16</v>
      </c>
      <c r="B63" s="64" t="s">
        <v>2676</v>
      </c>
      <c r="C63" s="65" t="s">
        <v>31</v>
      </c>
      <c r="D63" s="63" t="s">
        <v>2688</v>
      </c>
      <c r="E63" s="144">
        <v>43450</v>
      </c>
      <c r="F63" s="144">
        <v>43799</v>
      </c>
      <c r="G63" s="157">
        <f t="shared" si="3"/>
        <v>11.633333333333333</v>
      </c>
      <c r="H63" s="64" t="s">
        <v>2699</v>
      </c>
      <c r="I63" s="63" t="s">
        <v>110</v>
      </c>
      <c r="J63" s="63" t="s">
        <v>802</v>
      </c>
      <c r="K63" s="66">
        <v>6076469333</v>
      </c>
      <c r="L63" s="65" t="s">
        <v>1148</v>
      </c>
      <c r="M63" s="67">
        <v>1</v>
      </c>
      <c r="N63" s="65" t="s">
        <v>1151</v>
      </c>
      <c r="O63" s="65" t="s">
        <v>1148</v>
      </c>
      <c r="P63" s="79"/>
    </row>
    <row r="64" spans="1:16" s="7" customFormat="1" ht="24.75" customHeight="1" outlineLevel="1" x14ac:dyDescent="0.25">
      <c r="A64" s="143">
        <v>17</v>
      </c>
      <c r="B64" s="64" t="s">
        <v>2676</v>
      </c>
      <c r="C64" s="65" t="s">
        <v>31</v>
      </c>
      <c r="D64" s="63" t="s">
        <v>2688</v>
      </c>
      <c r="E64" s="144">
        <v>43450</v>
      </c>
      <c r="F64" s="144">
        <v>43799</v>
      </c>
      <c r="G64" s="157">
        <f t="shared" si="3"/>
        <v>11.633333333333333</v>
      </c>
      <c r="H64" s="64" t="s">
        <v>2699</v>
      </c>
      <c r="I64" s="63" t="s">
        <v>110</v>
      </c>
      <c r="J64" s="63" t="s">
        <v>804</v>
      </c>
      <c r="K64" s="66">
        <v>6076469333</v>
      </c>
      <c r="L64" s="65" t="s">
        <v>1148</v>
      </c>
      <c r="M64" s="67">
        <v>1</v>
      </c>
      <c r="N64" s="65" t="s">
        <v>1151</v>
      </c>
      <c r="O64" s="65" t="s">
        <v>1148</v>
      </c>
      <c r="P64" s="79"/>
    </row>
    <row r="65" spans="1:16" s="7" customFormat="1" ht="24.75" customHeight="1" outlineLevel="1" x14ac:dyDescent="0.25">
      <c r="A65" s="143">
        <v>18</v>
      </c>
      <c r="B65" s="64" t="s">
        <v>2676</v>
      </c>
      <c r="C65" s="65" t="s">
        <v>31</v>
      </c>
      <c r="D65" s="63" t="s">
        <v>2685</v>
      </c>
      <c r="E65" s="144">
        <v>43484</v>
      </c>
      <c r="F65" s="144">
        <v>43738</v>
      </c>
      <c r="G65" s="157">
        <f t="shared" si="3"/>
        <v>8.4666666666666668</v>
      </c>
      <c r="H65" s="64" t="s">
        <v>2697</v>
      </c>
      <c r="I65" s="63" t="s">
        <v>110</v>
      </c>
      <c r="J65" s="63" t="s">
        <v>773</v>
      </c>
      <c r="K65" s="66">
        <v>1544134678</v>
      </c>
      <c r="L65" s="65" t="s">
        <v>1148</v>
      </c>
      <c r="M65" s="67">
        <v>1</v>
      </c>
      <c r="N65" s="65" t="s">
        <v>1151</v>
      </c>
      <c r="O65" s="65" t="s">
        <v>1148</v>
      </c>
      <c r="P65" s="79"/>
    </row>
    <row r="66" spans="1:16" s="7" customFormat="1" ht="24.75" customHeight="1" outlineLevel="1" x14ac:dyDescent="0.25">
      <c r="A66" s="143">
        <v>19</v>
      </c>
      <c r="B66" s="64" t="s">
        <v>2676</v>
      </c>
      <c r="C66" s="65" t="s">
        <v>31</v>
      </c>
      <c r="D66" s="63" t="s">
        <v>2685</v>
      </c>
      <c r="E66" s="144">
        <v>43484</v>
      </c>
      <c r="F66" s="144">
        <v>43738</v>
      </c>
      <c r="G66" s="157">
        <f t="shared" si="3"/>
        <v>8.4666666666666668</v>
      </c>
      <c r="H66" s="64" t="s">
        <v>2697</v>
      </c>
      <c r="I66" s="63" t="s">
        <v>110</v>
      </c>
      <c r="J66" s="63" t="s">
        <v>800</v>
      </c>
      <c r="K66" s="66">
        <v>1544134678</v>
      </c>
      <c r="L66" s="65" t="s">
        <v>1148</v>
      </c>
      <c r="M66" s="67">
        <v>1</v>
      </c>
      <c r="N66" s="65" t="s">
        <v>1151</v>
      </c>
      <c r="O66" s="65" t="s">
        <v>1148</v>
      </c>
      <c r="P66" s="79"/>
    </row>
    <row r="67" spans="1:16" s="7" customFormat="1" ht="24.75" customHeight="1" outlineLevel="1" x14ac:dyDescent="0.25">
      <c r="A67" s="143">
        <v>20</v>
      </c>
      <c r="B67" s="64" t="s">
        <v>2676</v>
      </c>
      <c r="C67" s="65" t="s">
        <v>31</v>
      </c>
      <c r="D67" s="63" t="s">
        <v>2685</v>
      </c>
      <c r="E67" s="144">
        <v>43484</v>
      </c>
      <c r="F67" s="144">
        <v>43738</v>
      </c>
      <c r="G67" s="157">
        <f t="shared" si="3"/>
        <v>8.4666666666666668</v>
      </c>
      <c r="H67" s="64" t="s">
        <v>2697</v>
      </c>
      <c r="I67" s="63" t="s">
        <v>110</v>
      </c>
      <c r="J67" s="63" t="s">
        <v>810</v>
      </c>
      <c r="K67" s="66">
        <v>1544134678</v>
      </c>
      <c r="L67" s="65" t="s">
        <v>1148</v>
      </c>
      <c r="M67" s="67">
        <v>1</v>
      </c>
      <c r="N67" s="65" t="s">
        <v>1151</v>
      </c>
      <c r="O67" s="65" t="s">
        <v>1148</v>
      </c>
      <c r="P67" s="79"/>
    </row>
    <row r="68" spans="1:16" s="7" customFormat="1" ht="24.75" customHeight="1" outlineLevel="1" x14ac:dyDescent="0.25">
      <c r="A68" s="143">
        <v>21</v>
      </c>
      <c r="B68" s="64" t="s">
        <v>2676</v>
      </c>
      <c r="C68" s="65" t="s">
        <v>31</v>
      </c>
      <c r="D68" s="63" t="s">
        <v>2686</v>
      </c>
      <c r="E68" s="144">
        <v>43484</v>
      </c>
      <c r="F68" s="144">
        <v>43738</v>
      </c>
      <c r="G68" s="157">
        <f t="shared" si="3"/>
        <v>8.4666666666666668</v>
      </c>
      <c r="H68" s="64" t="s">
        <v>2698</v>
      </c>
      <c r="I68" s="63" t="s">
        <v>110</v>
      </c>
      <c r="J68" s="63" t="s">
        <v>572</v>
      </c>
      <c r="K68" s="66">
        <v>2937887728</v>
      </c>
      <c r="L68" s="65" t="s">
        <v>1148</v>
      </c>
      <c r="M68" s="67">
        <v>1</v>
      </c>
      <c r="N68" s="65" t="s">
        <v>1151</v>
      </c>
      <c r="O68" s="65" t="s">
        <v>1148</v>
      </c>
      <c r="P68" s="79"/>
    </row>
    <row r="69" spans="1:16" s="7" customFormat="1" ht="24.75" customHeight="1" outlineLevel="1" x14ac:dyDescent="0.25">
      <c r="A69" s="143">
        <v>22</v>
      </c>
      <c r="B69" s="64" t="s">
        <v>2676</v>
      </c>
      <c r="C69" s="65" t="s">
        <v>31</v>
      </c>
      <c r="D69" s="63" t="s">
        <v>2686</v>
      </c>
      <c r="E69" s="144">
        <v>43484</v>
      </c>
      <c r="F69" s="144">
        <v>43738</v>
      </c>
      <c r="G69" s="157">
        <f t="shared" si="3"/>
        <v>8.4666666666666668</v>
      </c>
      <c r="H69" s="64" t="s">
        <v>2698</v>
      </c>
      <c r="I69" s="63" t="s">
        <v>110</v>
      </c>
      <c r="J69" s="63" t="s">
        <v>138</v>
      </c>
      <c r="K69" s="66">
        <v>2937887728</v>
      </c>
      <c r="L69" s="65" t="s">
        <v>1148</v>
      </c>
      <c r="M69" s="67">
        <v>1</v>
      </c>
      <c r="N69" s="65" t="s">
        <v>1151</v>
      </c>
      <c r="O69" s="65" t="s">
        <v>1148</v>
      </c>
      <c r="P69" s="79"/>
    </row>
    <row r="70" spans="1:16" s="7" customFormat="1" ht="24.75" customHeight="1" outlineLevel="1" x14ac:dyDescent="0.25">
      <c r="A70" s="143">
        <v>23</v>
      </c>
      <c r="B70" s="64" t="s">
        <v>2676</v>
      </c>
      <c r="C70" s="65" t="s">
        <v>31</v>
      </c>
      <c r="D70" s="63" t="s">
        <v>2687</v>
      </c>
      <c r="E70" s="144">
        <v>43800</v>
      </c>
      <c r="F70" s="144">
        <v>43890</v>
      </c>
      <c r="G70" s="157">
        <f t="shared" si="3"/>
        <v>3</v>
      </c>
      <c r="H70" s="64" t="s">
        <v>2699</v>
      </c>
      <c r="I70" s="63" t="s">
        <v>110</v>
      </c>
      <c r="J70" s="63" t="s">
        <v>819</v>
      </c>
      <c r="K70" s="66">
        <v>1551439333</v>
      </c>
      <c r="L70" s="65" t="s">
        <v>1148</v>
      </c>
      <c r="M70" s="67">
        <v>1</v>
      </c>
      <c r="N70" s="65" t="s">
        <v>1151</v>
      </c>
      <c r="O70" s="65" t="s">
        <v>1148</v>
      </c>
      <c r="P70" s="79"/>
    </row>
    <row r="71" spans="1:16" s="7" customFormat="1" ht="24.75" customHeight="1" outlineLevel="1" x14ac:dyDescent="0.25">
      <c r="A71" s="143">
        <v>24</v>
      </c>
      <c r="B71" s="64" t="s">
        <v>2676</v>
      </c>
      <c r="C71" s="65" t="s">
        <v>31</v>
      </c>
      <c r="D71" s="63" t="s">
        <v>2687</v>
      </c>
      <c r="E71" s="144">
        <v>43800</v>
      </c>
      <c r="F71" s="144">
        <v>43890</v>
      </c>
      <c r="G71" s="157">
        <f t="shared" si="3"/>
        <v>3</v>
      </c>
      <c r="H71" s="64" t="s">
        <v>2699</v>
      </c>
      <c r="I71" s="63" t="s">
        <v>110</v>
      </c>
      <c r="J71" s="63" t="s">
        <v>572</v>
      </c>
      <c r="K71" s="66">
        <v>1551439333</v>
      </c>
      <c r="L71" s="65" t="s">
        <v>1148</v>
      </c>
      <c r="M71" s="67">
        <v>1</v>
      </c>
      <c r="N71" s="65" t="s">
        <v>1151</v>
      </c>
      <c r="O71" s="65" t="s">
        <v>1148</v>
      </c>
      <c r="P71" s="79"/>
    </row>
    <row r="72" spans="1:16" s="7" customFormat="1" ht="24.75" customHeight="1" outlineLevel="1" x14ac:dyDescent="0.25">
      <c r="A72" s="143">
        <v>25</v>
      </c>
      <c r="B72" s="64" t="s">
        <v>2676</v>
      </c>
      <c r="C72" s="65" t="s">
        <v>31</v>
      </c>
      <c r="D72" s="63" t="s">
        <v>2687</v>
      </c>
      <c r="E72" s="144">
        <v>43800</v>
      </c>
      <c r="F72" s="144">
        <v>43890</v>
      </c>
      <c r="G72" s="157">
        <f t="shared" si="3"/>
        <v>3</v>
      </c>
      <c r="H72" s="64" t="s">
        <v>2699</v>
      </c>
      <c r="I72" s="63" t="s">
        <v>110</v>
      </c>
      <c r="J72" s="63" t="s">
        <v>802</v>
      </c>
      <c r="K72" s="66">
        <v>1551439333</v>
      </c>
      <c r="L72" s="65" t="s">
        <v>1148</v>
      </c>
      <c r="M72" s="67">
        <v>1</v>
      </c>
      <c r="N72" s="65" t="s">
        <v>1151</v>
      </c>
      <c r="O72" s="65" t="s">
        <v>1148</v>
      </c>
      <c r="P72" s="79"/>
    </row>
    <row r="73" spans="1:16" s="7" customFormat="1" ht="24.75" customHeight="1" outlineLevel="1" x14ac:dyDescent="0.25">
      <c r="A73" s="143">
        <v>26</v>
      </c>
      <c r="B73" s="64" t="s">
        <v>2676</v>
      </c>
      <c r="C73" s="65" t="s">
        <v>31</v>
      </c>
      <c r="D73" s="63" t="s">
        <v>2687</v>
      </c>
      <c r="E73" s="144">
        <v>43800</v>
      </c>
      <c r="F73" s="144">
        <v>43890</v>
      </c>
      <c r="G73" s="157">
        <f t="shared" si="3"/>
        <v>3</v>
      </c>
      <c r="H73" s="64" t="s">
        <v>2699</v>
      </c>
      <c r="I73" s="63" t="s">
        <v>110</v>
      </c>
      <c r="J73" s="63" t="s">
        <v>804</v>
      </c>
      <c r="K73" s="66">
        <v>1551439333</v>
      </c>
      <c r="L73" s="65" t="s">
        <v>1148</v>
      </c>
      <c r="M73" s="67">
        <v>1</v>
      </c>
      <c r="N73" s="65" t="s">
        <v>1151</v>
      </c>
      <c r="O73" s="65" t="s">
        <v>1148</v>
      </c>
      <c r="P73" s="79"/>
    </row>
    <row r="74" spans="1:16" s="7" customFormat="1" ht="24.75" customHeight="1" outlineLevel="1" x14ac:dyDescent="0.25">
      <c r="A74" s="143">
        <v>27</v>
      </c>
      <c r="B74" s="122" t="s">
        <v>2676</v>
      </c>
      <c r="C74" s="65" t="s">
        <v>31</v>
      </c>
      <c r="D74" s="63" t="s">
        <v>2706</v>
      </c>
      <c r="E74" s="144">
        <v>43808</v>
      </c>
      <c r="F74" s="144">
        <v>44143</v>
      </c>
      <c r="G74" s="157">
        <f t="shared" si="3"/>
        <v>11.166666666666666</v>
      </c>
      <c r="H74" s="64" t="s">
        <v>2711</v>
      </c>
      <c r="I74" s="121" t="s">
        <v>110</v>
      </c>
      <c r="J74" s="121" t="s">
        <v>819</v>
      </c>
      <c r="K74" s="66">
        <v>3990638612</v>
      </c>
      <c r="L74" s="65" t="s">
        <v>26</v>
      </c>
      <c r="M74" s="67">
        <v>0.35</v>
      </c>
      <c r="N74" s="65" t="s">
        <v>1151</v>
      </c>
      <c r="O74" s="65" t="s">
        <v>1148</v>
      </c>
      <c r="P74" s="79"/>
    </row>
    <row r="75" spans="1:16" s="7" customFormat="1" ht="24.75" customHeight="1" outlineLevel="1" x14ac:dyDescent="0.25">
      <c r="A75" s="143">
        <v>28</v>
      </c>
      <c r="B75" s="122" t="s">
        <v>2676</v>
      </c>
      <c r="C75" s="124" t="s">
        <v>31</v>
      </c>
      <c r="D75" s="121" t="s">
        <v>2706</v>
      </c>
      <c r="E75" s="144">
        <v>43808</v>
      </c>
      <c r="F75" s="144">
        <v>44143</v>
      </c>
      <c r="G75" s="157">
        <f t="shared" si="3"/>
        <v>11.166666666666666</v>
      </c>
      <c r="H75" s="122" t="s">
        <v>2711</v>
      </c>
      <c r="I75" s="121" t="s">
        <v>110</v>
      </c>
      <c r="J75" s="63" t="s">
        <v>773</v>
      </c>
      <c r="K75" s="123">
        <v>3990638612</v>
      </c>
      <c r="L75" s="124" t="s">
        <v>26</v>
      </c>
      <c r="M75" s="117">
        <v>0.35</v>
      </c>
      <c r="N75" s="124" t="s">
        <v>1151</v>
      </c>
      <c r="O75" s="124" t="s">
        <v>1148</v>
      </c>
      <c r="P75" s="79"/>
    </row>
    <row r="76" spans="1:16" s="7" customFormat="1" ht="24.75" customHeight="1" outlineLevel="1" x14ac:dyDescent="0.25">
      <c r="A76" s="143">
        <v>29</v>
      </c>
      <c r="B76" s="122" t="s">
        <v>2676</v>
      </c>
      <c r="C76" s="124" t="s">
        <v>31</v>
      </c>
      <c r="D76" s="121" t="s">
        <v>2706</v>
      </c>
      <c r="E76" s="144">
        <v>43808</v>
      </c>
      <c r="F76" s="144">
        <v>44143</v>
      </c>
      <c r="G76" s="157">
        <f t="shared" si="3"/>
        <v>11.166666666666666</v>
      </c>
      <c r="H76" s="122" t="s">
        <v>2711</v>
      </c>
      <c r="I76" s="121" t="s">
        <v>110</v>
      </c>
      <c r="J76" s="63" t="s">
        <v>792</v>
      </c>
      <c r="K76" s="123">
        <v>3990638612</v>
      </c>
      <c r="L76" s="124" t="s">
        <v>26</v>
      </c>
      <c r="M76" s="117">
        <v>0.35</v>
      </c>
      <c r="N76" s="124" t="s">
        <v>1151</v>
      </c>
      <c r="O76" s="124" t="s">
        <v>1148</v>
      </c>
      <c r="P76" s="79"/>
    </row>
    <row r="77" spans="1:16" s="7" customFormat="1" ht="24.75" customHeight="1" outlineLevel="1" x14ac:dyDescent="0.25">
      <c r="A77" s="143">
        <v>30</v>
      </c>
      <c r="B77" s="64" t="s">
        <v>2722</v>
      </c>
      <c r="C77" s="65" t="s">
        <v>32</v>
      </c>
      <c r="D77" s="63" t="s">
        <v>2723</v>
      </c>
      <c r="E77" s="144">
        <v>43102</v>
      </c>
      <c r="F77" s="144">
        <v>44043</v>
      </c>
      <c r="G77" s="157">
        <f t="shared" si="3"/>
        <v>31.366666666666667</v>
      </c>
      <c r="H77" s="122" t="s">
        <v>2721</v>
      </c>
      <c r="I77" s="63" t="s">
        <v>1155</v>
      </c>
      <c r="J77" s="63" t="s">
        <v>1035</v>
      </c>
      <c r="K77" s="66">
        <v>930000000</v>
      </c>
      <c r="L77" s="65" t="s">
        <v>1148</v>
      </c>
      <c r="M77" s="67">
        <v>1</v>
      </c>
      <c r="N77" s="65" t="s">
        <v>27</v>
      </c>
      <c r="O77" s="65" t="s">
        <v>1148</v>
      </c>
      <c r="P77" s="79"/>
    </row>
    <row r="78" spans="1:16" s="7" customFormat="1" ht="24.75" customHeight="1" outlineLevel="1" x14ac:dyDescent="0.25">
      <c r="A78" s="143">
        <v>31</v>
      </c>
      <c r="B78" s="122" t="s">
        <v>2722</v>
      </c>
      <c r="C78" s="124" t="s">
        <v>32</v>
      </c>
      <c r="D78" s="121" t="s">
        <v>2723</v>
      </c>
      <c r="E78" s="144">
        <v>43102</v>
      </c>
      <c r="F78" s="144">
        <v>44043</v>
      </c>
      <c r="G78" s="157">
        <f t="shared" si="3"/>
        <v>31.366666666666667</v>
      </c>
      <c r="H78" s="122" t="s">
        <v>2721</v>
      </c>
      <c r="I78" s="121" t="s">
        <v>1155</v>
      </c>
      <c r="J78" s="63" t="s">
        <v>1041</v>
      </c>
      <c r="K78" s="123">
        <v>930000000</v>
      </c>
      <c r="L78" s="124" t="s">
        <v>1148</v>
      </c>
      <c r="M78" s="117">
        <v>1</v>
      </c>
      <c r="N78" s="124" t="s">
        <v>27</v>
      </c>
      <c r="O78" s="124" t="s">
        <v>1148</v>
      </c>
      <c r="P78" s="79"/>
    </row>
    <row r="79" spans="1:16" s="7" customFormat="1" ht="24.75" customHeight="1" outlineLevel="1" x14ac:dyDescent="0.25">
      <c r="A79" s="143">
        <v>32</v>
      </c>
      <c r="B79" s="122" t="s">
        <v>2722</v>
      </c>
      <c r="C79" s="124" t="s">
        <v>32</v>
      </c>
      <c r="D79" s="121" t="s">
        <v>2723</v>
      </c>
      <c r="E79" s="144">
        <v>43102</v>
      </c>
      <c r="F79" s="144">
        <v>44043</v>
      </c>
      <c r="G79" s="157">
        <f t="shared" si="3"/>
        <v>31.366666666666667</v>
      </c>
      <c r="H79" s="122" t="s">
        <v>2721</v>
      </c>
      <c r="I79" s="121" t="s">
        <v>1155</v>
      </c>
      <c r="J79" s="63" t="s">
        <v>1043</v>
      </c>
      <c r="K79" s="123">
        <v>930000000</v>
      </c>
      <c r="L79" s="124" t="s">
        <v>1148</v>
      </c>
      <c r="M79" s="117">
        <v>1</v>
      </c>
      <c r="N79" s="124" t="s">
        <v>27</v>
      </c>
      <c r="O79" s="124" t="s">
        <v>1148</v>
      </c>
      <c r="P79" s="79"/>
    </row>
    <row r="80" spans="1:16" s="7" customFormat="1" ht="24.75" customHeight="1" outlineLevel="1" x14ac:dyDescent="0.25">
      <c r="A80" s="143">
        <v>33</v>
      </c>
      <c r="B80" s="122" t="s">
        <v>2722</v>
      </c>
      <c r="C80" s="124" t="s">
        <v>32</v>
      </c>
      <c r="D80" s="121" t="s">
        <v>2723</v>
      </c>
      <c r="E80" s="144">
        <v>43102</v>
      </c>
      <c r="F80" s="144">
        <v>44043</v>
      </c>
      <c r="G80" s="157">
        <f t="shared" si="3"/>
        <v>31.366666666666667</v>
      </c>
      <c r="H80" s="122" t="s">
        <v>2721</v>
      </c>
      <c r="I80" s="121" t="s">
        <v>1155</v>
      </c>
      <c r="J80" s="63" t="s">
        <v>1050</v>
      </c>
      <c r="K80" s="123">
        <v>930000000</v>
      </c>
      <c r="L80" s="124" t="s">
        <v>1148</v>
      </c>
      <c r="M80" s="117">
        <v>1</v>
      </c>
      <c r="N80" s="124" t="s">
        <v>27</v>
      </c>
      <c r="O80" s="124" t="s">
        <v>1148</v>
      </c>
      <c r="P80" s="79"/>
    </row>
    <row r="81" spans="1:16" s="7" customFormat="1" ht="24.75" customHeight="1" outlineLevel="1" x14ac:dyDescent="0.25">
      <c r="A81" s="143">
        <v>34</v>
      </c>
      <c r="B81" s="122" t="s">
        <v>2722</v>
      </c>
      <c r="C81" s="124" t="s">
        <v>32</v>
      </c>
      <c r="D81" s="121" t="s">
        <v>2723</v>
      </c>
      <c r="E81" s="144">
        <v>43102</v>
      </c>
      <c r="F81" s="144">
        <v>44043</v>
      </c>
      <c r="G81" s="157">
        <f t="shared" si="3"/>
        <v>31.366666666666667</v>
      </c>
      <c r="H81" s="122" t="s">
        <v>2721</v>
      </c>
      <c r="I81" s="121" t="s">
        <v>1155</v>
      </c>
      <c r="J81" s="63" t="s">
        <v>1053</v>
      </c>
      <c r="K81" s="123">
        <v>930000000</v>
      </c>
      <c r="L81" s="124" t="s">
        <v>1148</v>
      </c>
      <c r="M81" s="117">
        <v>1</v>
      </c>
      <c r="N81" s="124" t="s">
        <v>27</v>
      </c>
      <c r="O81" s="124" t="s">
        <v>1148</v>
      </c>
      <c r="P81" s="79"/>
    </row>
    <row r="82" spans="1:16" s="7" customFormat="1" ht="24.75" customHeight="1" outlineLevel="1" x14ac:dyDescent="0.25">
      <c r="A82" s="143">
        <v>35</v>
      </c>
      <c r="B82" s="122" t="s">
        <v>2722</v>
      </c>
      <c r="C82" s="124" t="s">
        <v>32</v>
      </c>
      <c r="D82" s="121" t="s">
        <v>2723</v>
      </c>
      <c r="E82" s="144">
        <v>43102</v>
      </c>
      <c r="F82" s="144">
        <v>44043</v>
      </c>
      <c r="G82" s="157">
        <f t="shared" si="3"/>
        <v>31.366666666666667</v>
      </c>
      <c r="H82" s="122" t="s">
        <v>2721</v>
      </c>
      <c r="I82" s="121" t="s">
        <v>1155</v>
      </c>
      <c r="J82" s="63" t="s">
        <v>1063</v>
      </c>
      <c r="K82" s="123">
        <v>930000000</v>
      </c>
      <c r="L82" s="124" t="s">
        <v>1148</v>
      </c>
      <c r="M82" s="117">
        <v>1</v>
      </c>
      <c r="N82" s="124" t="s">
        <v>27</v>
      </c>
      <c r="O82" s="124" t="s">
        <v>1148</v>
      </c>
      <c r="P82" s="79"/>
    </row>
    <row r="83" spans="1:16" s="7" customFormat="1" ht="24.75" customHeight="1" outlineLevel="1" x14ac:dyDescent="0.25">
      <c r="A83" s="143">
        <v>36</v>
      </c>
      <c r="B83" s="122" t="s">
        <v>2722</v>
      </c>
      <c r="C83" s="124" t="s">
        <v>32</v>
      </c>
      <c r="D83" s="121" t="s">
        <v>2723</v>
      </c>
      <c r="E83" s="144">
        <v>43102</v>
      </c>
      <c r="F83" s="144">
        <v>44043</v>
      </c>
      <c r="G83" s="157">
        <f t="shared" si="3"/>
        <v>31.366666666666667</v>
      </c>
      <c r="H83" s="122" t="s">
        <v>2721</v>
      </c>
      <c r="I83" s="121" t="s">
        <v>1155</v>
      </c>
      <c r="J83" s="63" t="s">
        <v>1056</v>
      </c>
      <c r="K83" s="123">
        <v>930000000</v>
      </c>
      <c r="L83" s="124" t="s">
        <v>1148</v>
      </c>
      <c r="M83" s="117">
        <v>1</v>
      </c>
      <c r="N83" s="124" t="s">
        <v>27</v>
      </c>
      <c r="O83" s="124" t="s">
        <v>1148</v>
      </c>
      <c r="P83" s="79"/>
    </row>
    <row r="84" spans="1:16" s="7" customFormat="1" ht="24.75" customHeight="1" outlineLevel="1" x14ac:dyDescent="0.25">
      <c r="A84" s="143">
        <v>37</v>
      </c>
      <c r="B84" s="122" t="s">
        <v>2722</v>
      </c>
      <c r="C84" s="124" t="s">
        <v>32</v>
      </c>
      <c r="D84" s="121" t="s">
        <v>2723</v>
      </c>
      <c r="E84" s="144">
        <v>43102</v>
      </c>
      <c r="F84" s="144">
        <v>44043</v>
      </c>
      <c r="G84" s="157">
        <f t="shared" si="3"/>
        <v>31.366666666666667</v>
      </c>
      <c r="H84" s="122" t="s">
        <v>2721</v>
      </c>
      <c r="I84" s="121" t="s">
        <v>1155</v>
      </c>
      <c r="J84" s="63" t="s">
        <v>1045</v>
      </c>
      <c r="K84" s="123">
        <v>930000000</v>
      </c>
      <c r="L84" s="124" t="s">
        <v>1148</v>
      </c>
      <c r="M84" s="117">
        <v>1</v>
      </c>
      <c r="N84" s="124" t="s">
        <v>27</v>
      </c>
      <c r="O84" s="124" t="s">
        <v>1148</v>
      </c>
      <c r="P84" s="79"/>
    </row>
    <row r="85" spans="1:16" s="7" customFormat="1" ht="24.75" customHeight="1" outlineLevel="1" x14ac:dyDescent="0.25">
      <c r="A85" s="143">
        <v>38</v>
      </c>
      <c r="B85" s="122"/>
      <c r="C85" s="124"/>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122"/>
      <c r="C86" s="124"/>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122"/>
      <c r="C87" s="124"/>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122"/>
      <c r="C88" s="124"/>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122"/>
      <c r="C89" s="124"/>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122"/>
      <c r="C90" s="124"/>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2702</v>
      </c>
      <c r="E114" s="144">
        <v>43883</v>
      </c>
      <c r="F114" s="144">
        <v>44165</v>
      </c>
      <c r="G114" s="157">
        <f>IF(AND(E114&lt;&gt;"",F114&lt;&gt;""),((F114-E114)/30),"")</f>
        <v>9.4</v>
      </c>
      <c r="H114" s="122" t="s">
        <v>2707</v>
      </c>
      <c r="I114" s="121" t="s">
        <v>110</v>
      </c>
      <c r="J114" s="121" t="s">
        <v>138</v>
      </c>
      <c r="K114" s="123">
        <v>530106820</v>
      </c>
      <c r="L114" s="100">
        <f>+IF(AND(K114&gt;0,O114="Ejecución"),(K114/877802)*Tabla28[[#This Row],[% participación]],IF(AND(K114&gt;0,O114&lt;&gt;"Ejecución"),"-",""))</f>
        <v>603.90249737412307</v>
      </c>
      <c r="M114" s="124" t="s">
        <v>1148</v>
      </c>
      <c r="N114" s="170">
        <v>1</v>
      </c>
      <c r="O114" s="159" t="s">
        <v>1150</v>
      </c>
      <c r="P114" s="78"/>
    </row>
    <row r="115" spans="1:16" s="6" customFormat="1" ht="24.75" customHeight="1" x14ac:dyDescent="0.25">
      <c r="A115" s="142">
        <v>2</v>
      </c>
      <c r="B115" s="158" t="s">
        <v>2665</v>
      </c>
      <c r="C115" s="160" t="s">
        <v>31</v>
      </c>
      <c r="D115" s="63" t="s">
        <v>2703</v>
      </c>
      <c r="E115" s="144">
        <v>43886</v>
      </c>
      <c r="F115" s="144">
        <v>44196</v>
      </c>
      <c r="G115" s="157">
        <f t="shared" ref="G115:G116" si="4">IF(AND(E115&lt;&gt;"",F115&lt;&gt;""),((F115-E115)/30),"")</f>
        <v>10.333333333333334</v>
      </c>
      <c r="H115" s="122" t="s">
        <v>2708</v>
      </c>
      <c r="I115" s="63" t="s">
        <v>110</v>
      </c>
      <c r="J115" s="63" t="s">
        <v>819</v>
      </c>
      <c r="K115" s="68">
        <v>4497015740</v>
      </c>
      <c r="L115" s="100">
        <f>+IF(AND(K115&gt;0,O115="Ejecución"),(K115/877802)*Tabla28[[#This Row],[% participación]],IF(AND(K115&gt;0,O115&lt;&gt;"Ejecución"),"-",""))</f>
        <v>5123.0411186121701</v>
      </c>
      <c r="M115" s="124" t="s">
        <v>1148</v>
      </c>
      <c r="N115" s="170">
        <v>1</v>
      </c>
      <c r="O115" s="159" t="s">
        <v>1150</v>
      </c>
      <c r="P115" s="78"/>
    </row>
    <row r="116" spans="1:16" s="6" customFormat="1" ht="24.75" customHeight="1" x14ac:dyDescent="0.25">
      <c r="A116" s="142">
        <v>3</v>
      </c>
      <c r="B116" s="158" t="s">
        <v>2665</v>
      </c>
      <c r="C116" s="160" t="s">
        <v>31</v>
      </c>
      <c r="D116" s="63" t="s">
        <v>2704</v>
      </c>
      <c r="E116" s="144">
        <v>43922</v>
      </c>
      <c r="F116" s="144">
        <v>44186</v>
      </c>
      <c r="G116" s="157">
        <f t="shared" si="4"/>
        <v>8.8000000000000007</v>
      </c>
      <c r="H116" s="122" t="s">
        <v>2709</v>
      </c>
      <c r="I116" s="63" t="s">
        <v>110</v>
      </c>
      <c r="J116" s="63" t="s">
        <v>819</v>
      </c>
      <c r="K116" s="68">
        <v>1331665600</v>
      </c>
      <c r="L116" s="100">
        <f>+IF(AND(K116&gt;0,O116="Ejecución"),(K116/877802)*Tabla28[[#This Row],[% participación]],IF(AND(K116&gt;0,O116&lt;&gt;"Ejecución"),"-",""))</f>
        <v>1517.0455296296886</v>
      </c>
      <c r="M116" s="124" t="s">
        <v>1148</v>
      </c>
      <c r="N116" s="170">
        <v>1</v>
      </c>
      <c r="O116" s="159" t="s">
        <v>1150</v>
      </c>
      <c r="P116" s="78"/>
    </row>
    <row r="117" spans="1:16" s="6" customFormat="1" ht="24.75" customHeight="1" outlineLevel="1" x14ac:dyDescent="0.25">
      <c r="A117" s="142">
        <v>4</v>
      </c>
      <c r="B117" s="158" t="s">
        <v>2665</v>
      </c>
      <c r="C117" s="160" t="s">
        <v>31</v>
      </c>
      <c r="D117" s="63" t="s">
        <v>2705</v>
      </c>
      <c r="E117" s="144">
        <v>43883</v>
      </c>
      <c r="F117" s="144">
        <v>44196</v>
      </c>
      <c r="G117" s="157">
        <f t="shared" ref="G117:G159" si="5">IF(AND(E117&lt;&gt;"",F117&lt;&gt;""),((F117-E117)/30),"")</f>
        <v>10.433333333333334</v>
      </c>
      <c r="H117" s="122" t="s">
        <v>2710</v>
      </c>
      <c r="I117" s="63" t="s">
        <v>110</v>
      </c>
      <c r="J117" s="63" t="s">
        <v>773</v>
      </c>
      <c r="K117" s="68">
        <v>2073373305</v>
      </c>
      <c r="L117" s="100">
        <f>+IF(AND(K117&gt;0,O117="Ejecución"),(K117/877802)*Tabla28[[#This Row],[% participación]],IF(AND(K117&gt;0,O117&lt;&gt;"Ejecución"),"-",""))</f>
        <v>2362.0056744003773</v>
      </c>
      <c r="M117" s="124" t="s">
        <v>1148</v>
      </c>
      <c r="N117" s="170">
        <v>1</v>
      </c>
      <c r="O117" s="159" t="s">
        <v>1150</v>
      </c>
      <c r="P117" s="78"/>
    </row>
    <row r="118" spans="1:16" s="7" customFormat="1" ht="24.75" customHeight="1" outlineLevel="1" x14ac:dyDescent="0.25">
      <c r="A118" s="143">
        <v>5</v>
      </c>
      <c r="B118" s="158" t="s">
        <v>2665</v>
      </c>
      <c r="C118" s="160" t="s">
        <v>31</v>
      </c>
      <c r="D118" s="63" t="s">
        <v>2712</v>
      </c>
      <c r="E118" s="144">
        <v>43881</v>
      </c>
      <c r="F118" s="144">
        <v>44196</v>
      </c>
      <c r="G118" s="157">
        <f t="shared" si="5"/>
        <v>10.5</v>
      </c>
      <c r="H118" s="122" t="s">
        <v>2713</v>
      </c>
      <c r="I118" s="63" t="s">
        <v>1155</v>
      </c>
      <c r="J118" s="63" t="s">
        <v>1035</v>
      </c>
      <c r="K118" s="68">
        <v>593612374</v>
      </c>
      <c r="L118" s="100">
        <f>+IF(AND(K118&gt;0,O118="Ejecución"),(K118/877802)*Tabla28[[#This Row],[% participación]],IF(AND(K118&gt;0,O118&lt;&gt;"Ejecución"),"-",""))</f>
        <v>676.2486004816576</v>
      </c>
      <c r="M118" s="124" t="s">
        <v>1148</v>
      </c>
      <c r="N118" s="170">
        <v>1</v>
      </c>
      <c r="O118" s="159" t="s">
        <v>1150</v>
      </c>
      <c r="P118" s="79"/>
    </row>
    <row r="119" spans="1:16" s="7" customFormat="1" ht="24.75" customHeight="1" outlineLevel="1" x14ac:dyDescent="0.25">
      <c r="A119" s="143">
        <v>6</v>
      </c>
      <c r="B119" s="158" t="s">
        <v>2665</v>
      </c>
      <c r="C119" s="160" t="s">
        <v>31</v>
      </c>
      <c r="D119" s="121" t="s">
        <v>2714</v>
      </c>
      <c r="E119" s="144">
        <v>44167</v>
      </c>
      <c r="F119" s="144">
        <v>44773</v>
      </c>
      <c r="G119" s="157">
        <f t="shared" si="5"/>
        <v>20.2</v>
      </c>
      <c r="H119" s="122" t="s">
        <v>2716</v>
      </c>
      <c r="I119" s="63" t="s">
        <v>110</v>
      </c>
      <c r="J119" s="121" t="s">
        <v>819</v>
      </c>
      <c r="K119" s="68">
        <v>5809877659</v>
      </c>
      <c r="L119" s="100">
        <f>+IF(AND(K119&gt;0,O119="Ejecución"),(K119/877802)*Tabla28[[#This Row],[% participación]],IF(AND(K119&gt;0,O119&lt;&gt;"Ejecución"),"-",""))</f>
        <v>6618.6653242986458</v>
      </c>
      <c r="M119" s="65" t="s">
        <v>1148</v>
      </c>
      <c r="N119" s="170">
        <f t="shared" ref="N119:N160" si="6">+IF(M119="No",1,IF(M119="Si","Ingrese %",""))</f>
        <v>1</v>
      </c>
      <c r="O119" s="159" t="s">
        <v>1150</v>
      </c>
      <c r="P119" s="79"/>
    </row>
    <row r="120" spans="1:16" s="7" customFormat="1" ht="24.75" customHeight="1" outlineLevel="1" x14ac:dyDescent="0.25">
      <c r="A120" s="143">
        <v>7</v>
      </c>
      <c r="B120" s="158" t="s">
        <v>2665</v>
      </c>
      <c r="C120" s="160" t="s">
        <v>31</v>
      </c>
      <c r="D120" s="63" t="s">
        <v>2715</v>
      </c>
      <c r="E120" s="144">
        <v>44167</v>
      </c>
      <c r="F120" s="144">
        <v>44773</v>
      </c>
      <c r="G120" s="157">
        <f t="shared" si="5"/>
        <v>20.2</v>
      </c>
      <c r="H120" s="64" t="s">
        <v>2717</v>
      </c>
      <c r="I120" s="63" t="s">
        <v>110</v>
      </c>
      <c r="J120" s="121" t="s">
        <v>819</v>
      </c>
      <c r="K120" s="68">
        <v>5057387060</v>
      </c>
      <c r="L120" s="100">
        <f>+IF(AND(K120&gt;0,O120="Ejecución"),(K120/877802)*Tabla28[[#This Row],[% participación]],IF(AND(K120&gt;0,O120&lt;&gt;"Ejecución"),"-",""))</f>
        <v>5761.4212088830964</v>
      </c>
      <c r="M120" s="65" t="s">
        <v>1148</v>
      </c>
      <c r="N120" s="170">
        <f t="shared" si="6"/>
        <v>1</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1.5100000000000001E-2</v>
      </c>
      <c r="G179" s="162">
        <f>IF(F179&gt;0,SUM(E179+F179),"")</f>
        <v>3.5099999999999999E-2</v>
      </c>
      <c r="H179" s="5"/>
      <c r="I179" s="219" t="s">
        <v>2671</v>
      </c>
      <c r="J179" s="219"/>
      <c r="K179" s="219"/>
      <c r="L179" s="219"/>
      <c r="M179" s="169">
        <v>3.5099999999999999E-2</v>
      </c>
      <c r="O179" s="8"/>
      <c r="Q179" s="19"/>
      <c r="R179" s="156">
        <f>IF(M179&gt;0,SUM(L179+M179),"")</f>
        <v>3.5099999999999999E-2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3.5099999999999999E-2</v>
      </c>
      <c r="D185" s="91" t="s">
        <v>2628</v>
      </c>
      <c r="E185" s="94">
        <f>+(C185*SUM(K20:K35))</f>
        <v>38810725.317000002</v>
      </c>
      <c r="F185" s="92"/>
      <c r="G185" s="93"/>
      <c r="H185" s="88"/>
      <c r="I185" s="90" t="s">
        <v>2627</v>
      </c>
      <c r="J185" s="163">
        <f>+SUM(M179:M183)</f>
        <v>3.5099999999999999E-2</v>
      </c>
      <c r="K185" s="200" t="s">
        <v>2628</v>
      </c>
      <c r="L185" s="200"/>
      <c r="M185" s="94">
        <f>+J185*(SUM(K20:K35))</f>
        <v>38810725.317000002</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34737</v>
      </c>
      <c r="D193" s="5"/>
      <c r="E193" s="125">
        <v>44</v>
      </c>
      <c r="F193" s="5"/>
      <c r="G193" s="5"/>
      <c r="H193" s="125" t="s">
        <v>2718</v>
      </c>
      <c r="J193" s="5"/>
      <c r="K193" s="126">
        <v>40204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2719</v>
      </c>
      <c r="J211" s="27" t="s">
        <v>2622</v>
      </c>
      <c r="K211" s="125" t="s">
        <v>2719</v>
      </c>
      <c r="L211" s="21"/>
      <c r="M211" s="21"/>
      <c r="N211" s="21"/>
      <c r="O211" s="8"/>
    </row>
    <row r="212" spans="1:15" x14ac:dyDescent="0.25">
      <c r="A212" s="9"/>
      <c r="B212" s="27" t="s">
        <v>2619</v>
      </c>
      <c r="C212" s="125" t="s">
        <v>2718</v>
      </c>
      <c r="D212" s="21"/>
      <c r="G212" s="27" t="s">
        <v>2621</v>
      </c>
      <c r="H212" s="174">
        <v>3017650601</v>
      </c>
      <c r="J212" s="27" t="s">
        <v>2623</v>
      </c>
      <c r="K212" s="125"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a65d333d-5b59-4810-bc94-b80d9325abbc"/>
    <ds:schemaRef ds:uri="http://schemas.microsoft.com/office/2006/documentManagement/types"/>
    <ds:schemaRef ds:uri="http://www.w3.org/XML/1998/namespace"/>
    <ds:schemaRef ds:uri="http://purl.org/dc/elements/1.1/"/>
    <ds:schemaRef ds:uri="4fb10211-09fb-4e80-9f0b-184718d5d98c"/>
    <ds:schemaRef ds:uri="http://purl.org/dc/dcmityp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2020-12-30T02:31:15Z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