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<sst xmlns="http://schemas.openxmlformats.org/spreadsheetml/2006/main" count="3316" uniqueCount="2723">
  <si>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</si>
  <si>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</si>
  <si>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</si>
  <si>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</si>
  <si>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</si>
  <si>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</si>
  <si>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</si>
  <si>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</si>
  <si>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</si>
  <si>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</si>
  <si>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</si>
  <si>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</si>
  <si>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</si>
  <si>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</si>
  <si>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</si>
  <si>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</si>
  <si>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</si>
  <si>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</si>
  <si>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</si>
  <si>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</si>
  <si>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</si>
  <si>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</si>
  <si>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</si>
  <si>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</si>
  <si>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</si>
  <si>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</si>
  <si>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</si>
  <si>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</si>
  <si>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</si>
  <si>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</si>
  <si>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</si>
  <si>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</si>
  <si>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</si>
  <si>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</si>
  <si>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</si>
  <si>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</si>
  <si>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</si>
  <si>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</si>
  <si>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</si>
  <si>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</si>
  <si>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</si>
  <si>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</si>
  <si>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</si>
  <si>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</si>
  <si>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</si>
  <si>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</si>
  <si>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</si>
  <si>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</si>
  <si>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</si>
  <si>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</si>
  <si>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</si>
  <si>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</si>
  <si>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</si>
  <si>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</si>
  <si>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</si>
  <si>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</si>
  <si>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</si>
  <si>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</si>
  <si>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</si>
  <si>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</si>
  <si>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</si>
  <si>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</si>
  <si>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</si>
  <si>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</si>
  <si>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</si>
  <si>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</si>
  <si>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</si>
  <si>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</si>
  <si>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</si>
  <si>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</si>
  <si>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</si>
  <si>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</si>
  <si>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</si>
  <si>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</si>
  <si>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</si>
  <si>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</si>
  <si>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</si>
  <si>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</si>
  <si>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</si>
  <si>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</si>
  <si>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</si>
  <si>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</si>
  <si>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</si>
  <si>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</si>
  <si>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</si>
  <si>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</si>
  <si>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</si>
  <si>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</si>
  <si>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</si>
  <si>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</si>
  <si>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</si>
  <si>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</si>
  <si>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</si>
  <si>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</si>
  <si>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</si>
  <si>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</si>
  <si>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</si>
  <si>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</si>
  <si>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</si>
  <si>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</si>
  <si>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</si>
  <si>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</si>
  <si>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</si>
  <si>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</si>
  <si>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</si>
  <si>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</si>
  <si>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</si>
  <si>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</si>
  <si>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</si>
  <si>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</si>
  <si>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</si>
  <si>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</si>
  <si>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</si>
  <si>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</si>
  <si>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</si>
  <si>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</si>
  <si>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</si>
  <si>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</si>
  <si>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</si>
  <si>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</si>
  <si>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</si>
  <si>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</si>
  <si>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</si>
  <si>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</si>
  <si>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</si>
  <si>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</si>
  <si>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</si>
  <si>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</si>
  <si>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</si>
  <si>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</si>
  <si>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</si>
  <si>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</si>
  <si>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</si>
  <si>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</si>
  <si>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</si>
  <si>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</si>
  <si>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</si>
  <si>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</si>
  <si>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</si>
  <si>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</si>
  <si>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</si>
  <si>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</si>
  <si>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</si>
  <si>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</si>
  <si>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</si>
  <si>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</si>
  <si>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</si>
  <si>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</si>
  <si>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</si>
  <si>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</si>
  <si>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</si>
  <si>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</si>
  <si>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</si>
  <si>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</si>
  <si>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</si>
  <si>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</si>
  <si>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</si>
  <si>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</si>
  <si>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</si>
  <si>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</si>
  <si>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</si>
  <si>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</si>
  <si>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</si>
  <si>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</si>
  <si>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</si>
  <si>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</si>
  <si>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</si>
  <si>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</si>
  <si>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</si>
  <si>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</si>
  <si>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</si>
  <si>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</si>
  <si>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</si>
  <si>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</si>
  <si>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</si>
  <si>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</si>
  <si>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</si>
  <si>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</si>
  <si>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</si>
  <si>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</si>
  <si>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</si>
  <si>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</si>
  <si>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</si>
  <si>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</si>
  <si>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</si>
  <si>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</si>
  <si>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</si>
  <si>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</si>
  <si>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</si>
  <si>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</si>
  <si>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</si>
  <si>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</si>
  <si>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</si>
  <si>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</si>
  <si>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</si>
  <si>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</si>
  <si>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</si>
  <si>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</si>
  <si>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</si>
  <si>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</si>
  <si>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</si>
  <si>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</si>
  <si>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</si>
  <si>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</si>
  <si>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</si>
  <si>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</si>
  <si>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</si>
  <si>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</si>
  <si>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</si>
  <si>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</si>
  <si>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</si>
  <si>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</si>
  <si>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</si>
  <si>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</si>
  <si>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</si>
  <si>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</si>
  <si>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</si>
  <si>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</si>
  <si>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</si>
  <si>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</si>
  <si>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</si>
  <si>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</si>
  <si>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</si>
  <si>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</si>
  <si>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</si>
  <si>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</si>
  <si>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</si>
  <si>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</si>
  <si>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</si>
  <si>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</si>
  <si>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</si>
  <si>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</si>
  <si>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</si>
  <si>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</si>
  <si>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</si>
  <si>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</si>
  <si>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</si>
  <si>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</si>
  <si>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</si>
  <si>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</si>
  <si>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</si>
  <si>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</si>
  <si>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</si>
  <si>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</si>
  <si>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</si>
  <si>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</si>
  <si>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</si>
  <si>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</si>
  <si>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</si>
  <si>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</si>
  <si>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</si>
  <si>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</si>
  <si>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</si>
  <si>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</si>
  <si>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</si>
  <si>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</si>
  <si>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</si>
  <si>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</si>
  <si>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</si>
  <si>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</si>
  <si>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</si>
  <si>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</si>
  <si>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</si>
  <si>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</si>
  <si>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</si>
  <si>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</si>
  <si>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</si>
  <si>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</si>
  <si>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</si>
  <si>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</si>
  <si>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</si>
  <si>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</si>
  <si>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</si>
  <si>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</si>
  <si>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</si>
  <si>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</si>
  <si>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</si>
  <si>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</si>
  <si>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</si>
  <si>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</si>
  <si>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</si>
  <si>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</si>
  <si>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</si>
  <si>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</si>
  <si>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</si>
  <si>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</si>
  <si>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</si>
  <si>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</si>
  <si>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</si>
  <si>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</si>
  <si>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</si>
  <si>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</si>
  <si>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</si>
  <si>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</si>
  <si>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</si>
  <si>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</si>
  <si>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</si>
  <si>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</si>
  <si>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</si>
  <si>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</si>
  <si>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</si>
  <si>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</si>
  <si>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</si>
  <si>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</si>
  <si>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</si>
  <si>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</si>
  <si>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</si>
  <si>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</si>
  <si>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</si>
  <si>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</si>
  <si>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</si>
  <si>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</si>
  <si>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</si>
  <si>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</si>
  <si>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</si>
  <si>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</si>
  <si>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</si>
  <si>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</si>
  <si>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</si>
  <si>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</si>
  <si>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</si>
  <si>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</si>
  <si>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</si>
  <si>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</si>
  <si>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</si>
  <si>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</si>
  <si>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</si>
  <si>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</si>
  <si>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</si>
  <si>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</si>
  <si>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</si>
  <si>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</si>
  <si>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</si>
  <si>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</si>
  <si>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</si>
  <si>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</si>
  <si>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</si>
  <si>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</si>
  <si>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</si>
  <si>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</si>
  <si>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</si>
  <si>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</si>
  <si>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</si>
  <si>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</si>
  <si>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</si>
  <si>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</si>
  <si>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</si>
  <si>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</si>
  <si>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</si>
  <si>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</si>
  <si>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</si>
  <si>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</si>
  <si>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</si>
  <si>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</si>
  <si>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</si>
  <si>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</si>
  <si>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</si>
  <si>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</si>
  <si>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</si>
  <si>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</si>
  <si>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</si>
  <si>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</si>
  <si>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</si>
  <si>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</si>
  <si>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</si>
  <si>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</si>
  <si>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</si>
  <si>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</si>
  <si>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</si>
  <si>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</si>
  <si>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</si>
  <si>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</si>
  <si>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</si>
  <si>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</si>
  <si>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</si>
  <si>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</si>
  <si>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</si>
  <si>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</si>
  <si>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</si>
  <si>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</si>
  <si>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</si>
  <si>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</si>
  <si>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</si>
  <si>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</si>
  <si>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</si>
  <si>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</si>
  <si>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</si>
  <si>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</si>
  <si>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</si>
  <si>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</si>
  <si>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</si>
  <si>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</si>
  <si>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</si>
  <si>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</si>
  <si>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</si>
  <si>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</si>
  <si>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</si>
  <si>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</si>
  <si>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</si>
  <si>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</si>
  <si>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</si>
  <si>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</si>
  <si>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</si>
  <si>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</si>
  <si>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</si>
  <si>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</si>
  <si>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</si>
  <si>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</si>
  <si>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</si>
  <si>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</si>
  <si>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</si>
  <si>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</si>
  <si>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</si>
  <si>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</si>
  <si>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</si>
  <si>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</si>
  <si>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</si>
  <si>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</si>
  <si>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</si>
  <si>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</si>
  <si>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</si>
  <si>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</si>
  <si>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</si>
  <si>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</si>
  <si>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</si>
  <si>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</si>
  <si>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</si>
  <si>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</si>
  <si>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</si>
  <si>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</si>
  <si>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</si>
  <si>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</si>
  <si>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</si>
  <si>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</si>
  <si>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</si>
  <si>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</si>
  <si>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</si>
  <si>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</si>
  <si>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</si>
  <si>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</si>
  <si>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</si>
  <si>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</si>
  <si>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</si>
  <si>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</si>
  <si>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</si>
  <si>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</si>
  <si>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</si>
  <si>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</si>
  <si>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</si>
  <si>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</si>
  <si>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</si>
  <si>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</si>
  <si>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</si>
  <si>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</si>
  <si>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</si>
  <si>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</si>
  <si>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</si>
  <si>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</si>
  <si>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</si>
  <si>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</si>
  <si>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</si>
  <si>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</si>
  <si>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</si>
  <si>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</si>
  <si>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</si>
  <si>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</si>
  <si>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</si>
  <si>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</si>
  <si>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</si>
  <si>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</si>
  <si>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</si>
  <si>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</si>
  <si>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</si>
  <si>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</si>
  <si>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</si>
  <si>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</si>
  <si>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</si>
  <si>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</si>
  <si>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</si>
  <si>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</si>
  <si>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</si>
  <si>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</si>
  <si>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</si>
  <si>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</si>
  <si>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</si>
  <si>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</si>
  <si>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</si>
  <si>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</si>
  <si>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</si>
  <si>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</si>
  <si>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</si>
  <si>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</si>
  <si>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</si>
  <si>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</si>
  <si>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</si>
  <si>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</si>
  <si>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</si>
  <si>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</si>
  <si>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</si>
  <si>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</si>
  <si>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</si>
  <si>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</si>
  <si>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</si>
  <si>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</si>
  <si>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</si>
  <si>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</si>
  <si>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</si>
  <si>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</si>
  <si>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</si>
  <si>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</si>
  <si>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</si>
  <si>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</si>
  <si>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</si>
  <si>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</si>
  <si>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</si>
  <si>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</si>
  <si>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</si>
  <si>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</si>
  <si>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</si>
  <si>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</si>
  <si>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</si>
  <si>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</si>
  <si>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</si>
  <si>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</si>
  <si>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</si>
  <si>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</si>
  <si>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</si>
  <si>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</si>
  <si>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</si>
  <si>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</si>
  <si>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</si>
  <si>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</si>
  <si>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</si>
  <si>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</si>
  <si>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</si>
  <si>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</si>
  <si>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</si>
  <si>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</si>
  <si>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</si>
  <si>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</si>
  <si>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</si>
  <si>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</si>
  <si>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</si>
  <si>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</si>
  <si>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</si>
  <si>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</si>
  <si>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</si>
  <si>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</si>
  <si>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</si>
  <si>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</si>
  <si>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</si>
  <si>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</si>
  <si>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</si>
  <si>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</si>
  <si>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</si>
  <si>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</si>
  <si>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</si>
  <si>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</si>
  <si>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</si>
  <si>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</si>
  <si>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</si>
  <si>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</si>
  <si>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</si>
  <si>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</si>
  <si>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</si>
  <si>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</si>
  <si>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</si>
  <si>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</si>
  <si>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</si>
  <si>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</si>
  <si>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</si>
  <si>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</si>
  <si>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</si>
  <si>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</si>
  <si>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</si>
  <si>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</si>
  <si>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</si>
  <si>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</si>
  <si>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</si>
  <si>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</si>
  <si>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</si>
  <si>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</si>
  <si>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</si>
  <si>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</si>
  <si>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</si>
  <si>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</si>
  <si>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</si>
  <si>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</si>
  <si>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</si>
  <si>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</si>
  <si>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</si>
  <si>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</si>
  <si>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</si>
  <si>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</si>
  <si>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</si>
  <si>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</si>
  <si>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</si>
  <si>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</si>
  <si>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</si>
  <si>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</si>
  <si>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</si>
  <si>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</si>
  <si>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</si>
  <si>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</si>
  <si>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</si>
  <si>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</si>
  <si>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</si>
  <si>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</si>
  <si>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</si>
  <si>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</si>
  <si>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</si>
  <si>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</si>
  <si>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</si>
  <si>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</si>
  <si>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</si>
  <si>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</si>
  <si>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</si>
  <si>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</si>
  <si>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</si>
  <si>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</si>
  <si>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</si>
  <si>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</si>
  <si>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</si>
  <si>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</si>
  <si>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</si>
  <si>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</si>
  <si>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</si>
  <si>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</si>
  <si>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</si>
  <si>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</si>
  <si>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</si>
  <si>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</si>
  <si>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</si>
  <si>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</si>
  <si>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</si>
  <si>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</si>
  <si>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</si>
  <si>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</si>
  <si>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</si>
  <si>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</si>
  <si>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</si>
  <si>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</si>
  <si>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</si>
  <si>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</si>
  <si>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</si>
  <si>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</si>
  <si>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</si>
  <si>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</si>
  <si>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</si>
  <si>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</si>
  <si>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</si>
  <si>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</si>
  <si>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</si>
  <si>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</si>
  <si>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</si>
  <si>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</si>
  <si>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</si>
  <si>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</si>
  <si>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</si>
  <si>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</si>
  <si>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</si>
  <si>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</si>
  <si>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</si>
  <si>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</si>
  <si>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</si>
  <si>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</si>
  <si>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</si>
  <si>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</si>
  <si>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</si>
  <si>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</si>
  <si>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</si>
  <si>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</si>
  <si>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</si>
  <si>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</si>
  <si>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</si>
  <si>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</si>
  <si>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</si>
  <si>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</si>
  <si>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</si>
  <si>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</si>
  <si>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</si>
  <si>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</si>
  <si>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</si>
  <si>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</si>
  <si>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</si>
  <si>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</si>
  <si>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</si>
  <si>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</si>
  <si>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</si>
  <si>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</si>
  <si>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</si>
  <si>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</si>
  <si>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</si>
  <si>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</si>
  <si>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</si>
  <si>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</si>
  <si>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</si>
  <si>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</si>
  <si>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</si>
  <si>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</si>
  <si>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</si>
  <si>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</si>
  <si>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</si>
  <si>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</si>
  <si>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</si>
  <si>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</si>
  <si>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</si>
  <si>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</si>
  <si>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</si>
  <si>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</si>
  <si>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</si>
  <si>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</si>
  <si>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</si>
  <si>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</si>
  <si>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</si>
  <si>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</si>
  <si>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</si>
  <si>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</si>
  <si>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</si>
  <si>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</si>
  <si>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</si>
  <si>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</si>
  <si>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</si>
  <si>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</si>
  <si>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</si>
  <si>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</si>
  <si>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</si>
  <si>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</si>
  <si>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</si>
  <si>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</si>
  <si>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</si>
  <si>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</si>
  <si>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</si>
  <si>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</si>
  <si>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</si>
  <si>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</si>
  <si>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</si>
  <si>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</si>
  <si>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</si>
  <si>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</si>
  <si>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</si>
  <si>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</si>
  <si>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</si>
  <si>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</si>
  <si>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</si>
  <si>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</si>
  <si>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</si>
  <si>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</si>
  <si>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</si>
  <si>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</si>
  <si>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</si>
  <si>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</si>
  <si>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</si>
  <si>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</si>
  <si>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</si>
  <si>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</si>
  <si>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</si>
  <si>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</si>
  <si>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</si>
  <si>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</si>
  <si>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</si>
  <si>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</si>
  <si>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</si>
  <si>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</si>
  <si>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</si>
  <si>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</si>
  <si>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</si>
  <si>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</si>
  <si>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</si>
  <si>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</si>
  <si>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</si>
  <si>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</si>
  <si>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</si>
  <si>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</si>
  <si>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</si>
  <si>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</si>
  <si>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</si>
  <si>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</si>
  <si>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</si>
  <si>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</si>
  <si>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</si>
  <si>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</si>
  <si>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</si>
  <si>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</si>
  <si>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</si>
  <si>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</si>
  <si>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</si>
  <si>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</si>
  <si>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</si>
  <si>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</si>
  <si>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</si>
  <si>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</si>
  <si>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</si>
  <si>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</si>
  <si>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</si>
  <si>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</si>
  <si>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</si>
  <si>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</si>
  <si>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</si>
  <si>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</si>
  <si>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</si>
  <si>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</si>
  <si>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</si>
  <si>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</si>
  <si>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</si>
  <si>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</si>
  <si>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</si>
  <si>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</si>
  <si>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</si>
  <si>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</si>
  <si>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</si>
  <si>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</si>
  <si>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</si>
  <si>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</si>
  <si>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</si>
  <si>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</si>
  <si>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</si>
  <si>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</si>
  <si>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</si>
  <si>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</si>
  <si>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</si>
  <si>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</si>
  <si>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</si>
  <si>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</si>
  <si>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</si>
  <si>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</si>
  <si>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</si>
  <si>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</si>
  <si>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</si>
  <si>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</si>
  <si>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</si>
  <si>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</si>
  <si>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</si>
  <si>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</si>
  <si>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</si>
  <si>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</si>
  <si>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</si>
  <si>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</si>
  <si>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</si>
  <si>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</si>
  <si>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</si>
  <si>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</si>
  <si>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</si>
  <si>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</si>
  <si>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</si>
  <si>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</si>
  <si>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</si>
  <si>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</si>
  <si>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</si>
  <si>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</si>
  <si>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</si>
  <si>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</si>
  <si>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</si>
  <si>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</si>
  <si>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</si>
  <si>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</si>
  <si>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</si>
  <si>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</si>
  <si>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</si>
  <si>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</si>
  <si>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</si>
  <si>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</si>
  <si>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</si>
  <si>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</si>
  <si>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</si>
  <si>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</si>
  <si>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</si>
  <si>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</si>
  <si>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</si>
  <si>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</si>
  <si>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</si>
  <si>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</si>
  <si>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</si>
  <si>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</si>
  <si>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</si>
  <si>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</si>
  <si>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</si>
  <si>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</si>
  <si>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</si>
  <si>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</si>
  <si>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</si>
  <si>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</si>
  <si>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</si>
  <si>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</si>
  <si>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</si>
  <si>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</si>
  <si>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</si>
  <si>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</si>
  <si>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</si>
  <si>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</si>
  <si>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</si>
  <si>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</si>
  <si>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</si>
  <si>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</si>
  <si>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</si>
  <si>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</si>
  <si>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</si>
  <si>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</si>
  <si>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</si>
  <si>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</si>
  <si>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</si>
  <si>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</si>
  <si>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</si>
  <si>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</si>
  <si>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</si>
  <si>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</si>
  <si>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</si>
  <si>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</si>
  <si>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</si>
  <si>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</si>
  <si>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</si>
  <si>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</si>
  <si>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</si>
  <si>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</si>
  <si>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</si>
  <si>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</si>
  <si>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</si>
  <si>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</si>
  <si>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</si>
  <si>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</si>
  <si>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</si>
  <si>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</si>
  <si>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</si>
  <si>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</si>
  <si>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</si>
  <si>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</si>
  <si>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</si>
  <si>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</si>
  <si>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</si>
  <si>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</si>
  <si>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</si>
  <si>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</si>
  <si>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</si>
  <si>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</si>
  <si>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</si>
  <si>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</si>
  <si>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</si>
  <si>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</si>
  <si>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</si>
  <si>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</si>
  <si>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</si>
  <si>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</si>
  <si>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</si>
  <si>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</si>
  <si>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</si>
  <si>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</si>
  <si>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</si>
  <si>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</si>
  <si>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</si>
  <si>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</si>
  <si>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</si>
  <si>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</si>
  <si>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</si>
  <si>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</si>
  <si>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</si>
  <si>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</si>
  <si>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</si>
  <si>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</si>
  <si>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</si>
  <si>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</si>
  <si>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</si>
  <si>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</si>
  <si>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</si>
  <si>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</si>
  <si>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</si>
  <si>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</si>
  <si>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</si>
  <si>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</si>
  <si>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</si>
  <si>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</si>
  <si>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</si>
  <si>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</si>
  <si>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</si>
  <si>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</si>
  <si>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</si>
  <si>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</si>
  <si>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</si>
  <si>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</si>
  <si>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</si>
  <si>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</si>
  <si>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</si>
  <si>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</si>
  <si>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</si>
  <si>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</si>
  <si>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</si>
  <si>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</si>
  <si>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</si>
  <si>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</si>
  <si>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</si>
  <si>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</si>
  <si>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</si>
  <si>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</si>
  <si>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</si>
  <si>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</si>
  <si>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</si>
  <si>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</si>
  <si>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</si>
  <si>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</si>
  <si>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</si>
  <si>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</si>
  <si>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</si>
  <si>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</si>
  <si>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</si>
  <si>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</si>
  <si>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</si>
  <si>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</si>
  <si>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</si>
  <si>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</si>
  <si>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</si>
  <si>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</si>
  <si>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</si>
  <si>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</si>
  <si>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</si>
  <si>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</si>
  <si>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</si>
  <si>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</si>
  <si>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</si>
  <si>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</si>
  <si>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</si>
  <si>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</si>
  <si>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</si>
  <si>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</si>
  <si>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</si>
  <si>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</si>
  <si>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</si>
  <si>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</si>
  <si>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</si>
  <si>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</si>
  <si>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</si>
  <si>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</si>
  <si>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</si>
  <si>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</si>
  <si>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</si>
  <si>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</si>
  <si>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</si>
  <si>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</si>
  <si>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</si>
  <si>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</si>
  <si>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</si>
  <si>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</si>
  <si>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</si>
  <si>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</si>
  <si>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</si>
  <si>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</si>
  <si>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</si>
  <si>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</si>
  <si>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</si>
  <si>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</si>
  <si>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</si>
  <si>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</si>
  <si>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</si>
  <si>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</si>
  <si>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</si>
  <si>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</si>
  <si>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</si>
  <si>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</si>
  <si>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</si>
  <si>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</si>
  <si>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</si>
  <si>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</si>
  <si>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</si>
  <si>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</si>
  <si>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</si>
  <si>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</si>
  <si>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</si>
  <si>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</si>
  <si>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</si>
  <si>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</si>
  <si>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</si>
  <si>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</si>
  <si>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</si>
  <si>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</si>
  <si>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</si>
  <si>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</si>
  <si>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</si>
  <si>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</si>
  <si>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</si>
  <si>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</si>
  <si>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</si>
  <si>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</si>
  <si>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</si>
  <si>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</si>
  <si>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</si>
  <si>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</si>
  <si>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</si>
  <si>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</si>
  <si>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</si>
  <si>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</si>
  <si>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</si>
  <si>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</si>
  <si>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</si>
  <si>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</si>
  <si>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</si>
  <si>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</si>
  <si>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</si>
  <si>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</si>
  <si>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</si>
  <si>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</si>
  <si>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</si>
  <si>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</si>
  <si>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</si>
  <si>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</si>
  <si>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</si>
  <si>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</si>
  <si>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</si>
  <si>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</si>
  <si>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</si>
  <si>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</si>
  <si>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</si>
  <si>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</si>
  <si>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</si>
  <si>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</si>
  <si>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</si>
  <si>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</si>
  <si>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</si>
  <si>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</si>
  <si>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</si>
  <si>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</si>
  <si>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</si>
  <si>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</si>
  <si>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</si>
  <si>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</si>
  <si>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</si>
  <si>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</si>
  <si>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</si>
  <si>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</si>
  <si>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</si>
  <si>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</si>
  <si>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</si>
  <si>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</si>
  <si>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</si>
  <si>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</si>
  <si>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</si>
  <si>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</si>
  <si>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</si>
  <si>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</si>
  <si>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</si>
  <si>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</si>
  <si>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</si>
  <si>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</si>
  <si>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</si>
  <si>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</si>
  <si>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</si>
  <si>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</si>
  <si>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</si>
  <si>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</si>
  <si>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</si>
  <si>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</si>
  <si>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</si>
  <si>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</si>
  <si>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</si>
  <si>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</si>
  <si>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</si>
  <si>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</si>
  <si>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</si>
  <si>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</si>
  <si>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</si>
  <si>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</si>
  <si>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</si>
  <si>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</si>
  <si>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</si>
  <si>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</si>
  <si>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</si>
  <si>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</si>
  <si>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</si>
  <si>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</si>
  <si>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</si>
  <si>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</si>
  <si>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</si>
  <si>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</si>
  <si>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</si>
  <si>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</si>
  <si>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</si>
  <si>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</si>
  <si>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</si>
  <si>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</si>
  <si>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</si>
  <si>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</si>
  <si>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</si>
  <si>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</si>
  <si>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</si>
  <si>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</si>
  <si>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</si>
  <si>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</si>
  <si>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</si>
  <si>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</si>
  <si>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</si>
  <si>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</si>
  <si>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</si>
  <si>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</si>
  <si>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</si>
  <si>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</si>
  <si>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</si>
  <si>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</si>
  <si>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</si>
  <si>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</si>
  <si>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</si>
  <si>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</si>
  <si>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</si>
  <si>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</si>
  <si>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</si>
  <si>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</si>
  <si>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</si>
  <si>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</si>
  <si>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</si>
  <si>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</si>
  <si>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</si>
  <si>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</si>
  <si>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</si>
  <si>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</si>
  <si>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</si>
  <si>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</si>
  <si>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</si>
  <si>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</si>
  <si>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</si>
  <si>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</si>
  <si>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</si>
  <si>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</si>
  <si>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</si>
  <si>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</si>
  <si>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</si>
  <si>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</si>
  <si>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</si>
  <si>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</si>
  <si>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</si>
  <si>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</si>
  <si>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</si>
  <si>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</si>
  <si>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</si>
  <si>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</si>
  <si>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</si>
  <si>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</si>
  <si>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</si>
  <si>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</si>
  <si>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</si>
  <si>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</si>
  <si>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</si>
  <si>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</si>
  <si>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</si>
  <si>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</si>
  <si>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</si>
  <si>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</si>
  <si>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</si>
  <si>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</si>
  <si>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</si>
  <si>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</si>
  <si>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</si>
  <si>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</si>
  <si>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</si>
  <si>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</si>
  <si>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</si>
  <si>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</si>
  <si>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</si>
  <si>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</si>
  <si>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</si>
  <si>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</si>
  <si>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</si>
  <si>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</si>
  <si>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</si>
  <si>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</si>
  <si>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</si>
  <si>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</si>
  <si>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</si>
  <si>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</si>
  <si>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</si>
  <si>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</si>
  <si>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</si>
  <si>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</si>
  <si>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</si>
  <si>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</si>
  <si>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</si>
  <si>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</si>
  <si>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</si>
  <si>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</si>
  <si>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</si>
  <si>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</si>
  <si>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</si>
  <si>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</si>
  <si>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</si>
  <si>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</si>
  <si>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</si>
  <si>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</si>
  <si>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</si>
  <si>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</si>
  <si>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</si>
  <si>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</si>
  <si>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</si>
  <si>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</si>
  <si>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</si>
  <si>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</si>
  <si>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</si>
  <si>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</si>
  <si>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</si>
  <si>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</si>
  <si>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</si>
  <si>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</si>
  <si>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</si>
  <si>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</si>
  <si>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</si>
  <si>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</si>
  <si>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</si>
  <si>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</si>
  <si>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</si>
  <si>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</si>
  <si>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</si>
  <si>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</si>
  <si>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</si>
  <si>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</si>
  <si>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</si>
  <si>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</si>
  <si>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</si>
  <si>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</si>
  <si>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</si>
  <si>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</si>
  <si>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</si>
  <si>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</si>
  <si>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</si>
  <si>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</si>
  <si>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</si>
  <si>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</si>
  <si>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</si>
  <si>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</si>
  <si>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</si>
  <si>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</si>
  <si>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</si>
  <si>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</si>
  <si>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</si>
  <si>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</si>
  <si>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</si>
  <si>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</si>
  <si>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</si>
  <si>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</si>
  <si>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</si>
  <si>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</si>
  <si>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</si>
  <si>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</si>
  <si>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</si>
  <si>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</si>
  <si>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</si>
  <si>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</si>
  <si>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</si>
  <si>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</si>
  <si>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</si>
  <si>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</si>
  <si>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</si>
  <si>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</si>
  <si>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</si>
  <si>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</si>
  <si>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</si>
  <si>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</si>
  <si>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</si>
  <si>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</si>
  <si>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</si>
  <si>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</si>
  <si>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</si>
  <si>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</si>
  <si>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</si>
  <si>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</si>
  <si>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</si>
  <si>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</si>
  <si>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</si>
  <si>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</si>
  <si>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</si>
  <si>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</si>
  <si>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</si>
  <si>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</si>
  <si>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</si>
  <si>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</si>
  <si>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</si>
  <si>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</si>
  <si>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</si>
  <si>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</si>
  <si>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</si>
  <si>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</si>
  <si>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</si>
  <si>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</si>
  <si>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</si>
  <si>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</si>
  <si>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</si>
  <si>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</si>
  <si>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</si>
  <si>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</si>
  <si>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</si>
  <si>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</si>
  <si>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</si>
  <si>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</si>
  <si>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</si>
  <si>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</si>
  <si>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</si>
  <si>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</si>
  <si>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</si>
  <si>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</si>
  <si>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</si>
  <si>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</si>
  <si>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</si>
  <si>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</si>
  <si>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</si>
  <si>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</si>
  <si>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</si>
  <si>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</si>
  <si>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</si>
  <si>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</si>
  <si>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</si>
  <si>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</si>
  <si>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</si>
  <si>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</si>
  <si>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</si>
  <si>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</si>
  <si>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</si>
  <si>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</si>
  <si>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</si>
  <si>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</si>
  <si>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</si>
  <si>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</si>
  <si>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</si>
  <si>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</si>
  <si>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</si>
  <si>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</si>
  <si>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</si>
  <si>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</si>
  <si>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</si>
  <si>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</si>
  <si>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</si>
  <si>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</si>
  <si>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</si>
  <si>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</si>
  <si>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</si>
  <si>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</si>
  <si>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</si>
  <si>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</si>
  <si>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</si>
  <si>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</si>
  <si>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</si>
  <si>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</si>
  <si>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</si>
  <si>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</si>
  <si>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</si>
  <si>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</si>
  <si>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</si>
  <si>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</si>
  <si>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</si>
  <si>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</si>
  <si>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</si>
  <si>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</si>
  <si>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</si>
  <si>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</si>
  <si>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</si>
  <si>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</si>
  <si>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</si>
  <si>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</si>
  <si>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</si>
  <si>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</si>
  <si>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</si>
  <si>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</si>
  <si>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</si>
  <si>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</si>
  <si>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</si>
  <si>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</si>
  <si>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</si>
  <si>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</si>
  <si>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</si>
  <si>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</si>
  <si>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</si>
  <si>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</si>
  <si>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</si>
  <si>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</si>
  <si>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</si>
  <si>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</si>
  <si>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</si>
  <si>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</si>
  <si>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</si>
  <si>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</si>
  <si>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</si>
  <si>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</si>
  <si>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</si>
  <si>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</si>
  <si>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</si>
  <si>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</si>
  <si>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</si>
  <si>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</si>
  <si>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</si>
  <si>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</si>
  <si>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</si>
  <si>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</si>
  <si>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</si>
  <si>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</si>
  <si>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</si>
  <si>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</si>
  <si>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</si>
  <si>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</si>
  <si>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</si>
  <si>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</si>
  <si>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</si>
  <si>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</si>
  <si>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</si>
  <si>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</si>
  <si>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</si>
  <si>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</si>
  <si>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</si>
  <si>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</si>
  <si>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</si>
  <si>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</si>
  <si>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</si>
  <si>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</si>
  <si>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</si>
  <si>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</si>
  <si>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</si>
  <si>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</si>
  <si>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</si>
  <si>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</si>
  <si>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</si>
  <si>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</si>
  <si>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</si>
  <si>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</si>
  <si>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</si>
  <si>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</si>
  <si>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</si>
  <si>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</si>
  <si>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</si>
  <si>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</si>
  <si>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</si>
  <si>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</si>
  <si>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</si>
  <si>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</si>
  <si>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</si>
  <si>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</si>
  <si>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</si>
  <si>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</si>
  <si>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</si>
  <si>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</si>
  <si>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</si>
  <si>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</si>
  <si>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</si>
  <si>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</si>
  <si>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</si>
  <si>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</si>
  <si>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</si>
  <si>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</si>
  <si>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</si>
  <si>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</si>
  <si>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</si>
  <si>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</si>
  <si>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</si>
  <si>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</si>
  <si>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</si>
  <si>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</si>
  <si>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</si>
  <si>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</si>
  <si>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</si>
  <si>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</si>
  <si>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</si>
  <si>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</si>
  <si>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</si>
  <si>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</si>
  <si>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</si>
  <si>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</si>
  <si>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</si>
  <si>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</si>
  <si>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</si>
  <si>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</si>
  <si>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</si>
  <si>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</si>
  <si>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</si>
  <si>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</si>
  <si>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</si>
  <si>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</si>
  <si>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</si>
  <si>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</si>
  <si>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</si>
  <si>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</si>
  <si>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</si>
  <si>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</si>
  <si>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</si>
  <si>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</si>
  <si>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</si>
  <si>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</si>
  <si>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</si>
  <si>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</si>
  <si>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</si>
  <si>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</si>
  <si>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</si>
  <si>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</si>
  <si>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</si>
  <si>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</si>
  <si>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</si>
  <si>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</si>
  <si>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</si>
  <si>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</si>
  <si>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</si>
  <si>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</si>
  <si>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</si>
  <si>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</si>
  <si>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</si>
  <si>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</si>
  <si>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</si>
  <si>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</si>
  <si>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</si>
  <si>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</si>
  <si>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</si>
  <si>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</si>
  <si>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</si>
  <si>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</si>
  <si>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</si>
  <si>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</si>
  <si>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</si>
  <si>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</si>
  <si>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</si>
  <si>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</si>
  <si>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</si>
  <si>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</si>
  <si>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</si>
  <si>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</si>
  <si>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</si>
  <si>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</si>
  <si>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</si>
  <si>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</si>
  <si>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</si>
  <si>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</si>
  <si>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</si>
  <si>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</si>
  <si>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</si>
  <si>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</si>
  <si>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</si>
  <si>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</si>
  <si>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</si>
  <si>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</si>
  <si>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</si>
  <si>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</si>
  <si>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</si>
  <si>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</si>
  <si>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</si>
  <si>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</si>
  <si>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</si>
  <si>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</si>
  <si>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</si>
  <si>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</si>
  <si>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</si>
  <si>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</si>
  <si>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</si>
  <si>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</si>
  <si>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</si>
  <si>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</si>
  <si>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</si>
  <si>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</si>
  <si>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</si>
  <si>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</si>
  <si>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</si>
  <si>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</si>
  <si>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</si>
  <si>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</si>
  <si>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</si>
  <si>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</si>
  <si>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</si>
  <si>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</si>
  <si>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</si>
  <si>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</si>
  <si>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</si>
  <si>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</si>
  <si>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</si>
  <si>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</si>
  <si>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</si>
  <si>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</si>
  <si>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</si>
  <si>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</si>
  <si>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</si>
  <si>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</si>
  <si>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</si>
  <si>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</si>
  <si>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</si>
  <si>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</si>
  <si>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</si>
  <si>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</si>
  <si>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</si>
  <si>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</si>
  <si>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</si>
  <si>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</si>
  <si>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</si>
  <si>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</si>
  <si>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</si>
  <si>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</si>
  <si>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</si>
  <si>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</si>
  <si>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</si>
  <si>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</si>
  <si>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</si>
  <si>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</si>
  <si>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</si>
  <si>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</si>
  <si>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</si>
  <si>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</si>
  <si>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</si>
  <si>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</si>
  <si>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</si>
  <si>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</si>
  <si>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</si>
  <si>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</si>
  <si>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</si>
  <si>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</si>
  <si>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</si>
  <si>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</si>
  <si>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</si>
  <si>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</si>
  <si>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</si>
  <si>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</si>
  <si>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</si>
  <si>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</si>
  <si>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</si>
  <si>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</si>
  <si>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</si>
  <si>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</si>
  <si>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</si>
  <si>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</si>
  <si>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</si>
  <si>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</si>
  <si>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</si>
  <si>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</si>
  <si>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</si>
  <si>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</si>
  <si>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</si>
  <si>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</si>
  <si>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</si>
  <si>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</si>
  <si>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</si>
  <si>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</si>
  <si>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</si>
  <si>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</si>
  <si>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</si>
  <si>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</si>
  <si>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</si>
  <si>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</si>
  <si>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</si>
  <si>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</si>
  <si>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</si>
  <si>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</si>
  <si>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</si>
  <si>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</si>
  <si>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</si>
  <si>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</si>
  <si>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</si>
  <si>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</si>
  <si>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</si>
  <si>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</si>
  <si>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</si>
  <si>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</si>
  <si>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</si>
  <si>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</si>
  <si>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</si>
  <si>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</si>
  <si>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</si>
  <si>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</si>
  <si>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</si>
  <si>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</si>
  <si>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</si>
  <si>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</si>
  <si>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</si>
  <si>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</si>
  <si>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</si>
  <si>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</si>
  <si>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</si>
  <si>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</si>
  <si>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</si>
  <si>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</si>
  <si>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</si>
  <si>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</si>
  <si>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</si>
  <si>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</si>
  <si>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</si>
  <si>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</si>
  <si>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</si>
  <si>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</si>
  <si>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</si>
  <si>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</si>
  <si>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</si>
  <si>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</si>
  <si>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</si>
  <si>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</si>
  <si>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</si>
  <si>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</si>
  <si>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</si>
  <si>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</si>
  <si>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</si>
  <si>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</si>
  <si>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</si>
  <si>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</si>
  <si>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</si>
  <si>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</si>
  <si>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</si>
  <si>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</si>
  <si>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</si>
  <si>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</si>
  <si>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</si>
  <si>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</si>
  <si>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</si>
  <si>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</si>
  <si>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</si>
  <si>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</si>
  <si>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</si>
  <si>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</si>
  <si>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</si>
  <si>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</si>
  <si>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</si>
  <si>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</si>
  <si>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</si>
  <si>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</si>
  <si>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</si>
  <si>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</si>
  <si>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</si>
  <si>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</si>
  <si>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</si>
  <si>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</si>
  <si>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</si>
  <si>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</si>
  <si>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</si>
  <si>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</si>
  <si>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</si>
  <si>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</si>
  <si>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</si>
  <si>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</si>
  <si>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</si>
  <si>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</si>
  <si>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</si>
  <si>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</si>
  <si>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</si>
  <si>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</si>
  <si>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</si>
  <si>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</si>
  <si>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</si>
  <si>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</si>
  <si>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</si>
  <si>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</si>
  <si>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</si>
  <si>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</si>
  <si>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</si>
  <si>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</si>
  <si>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</si>
  <si>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</si>
  <si>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</si>
  <si>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</si>
  <si>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</si>
  <si>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</si>
  <si>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</si>
  <si>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</si>
  <si>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</si>
  <si>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</si>
  <si>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</si>
  <si>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</si>
  <si>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</si>
  <si>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</si>
  <si>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</si>
  <si>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</si>
  <si>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</si>
  <si>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</si>
  <si>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</si>
  <si>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</si>
  <si>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</si>
  <si>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</si>
  <si>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</si>
  <si>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</si>
  <si>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</si>
  <si>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</si>
  <si>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</si>
  <si>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</si>
  <si>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</si>
  <si>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</si>
  <si>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</si>
  <si>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</si>
  <si>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</si>
  <si>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</si>
  <si>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</si>
  <si>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</si>
  <si>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</si>
  <si>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</si>
  <si>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</si>
  <si>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</si>
  <si>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</si>
  <si>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</si>
  <si>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</si>
  <si>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</si>
  <si>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</si>
  <si>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</si>
  <si>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</si>
  <si>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</si>
  <si>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</si>
  <si>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</si>
  <si>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</si>
  <si>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</si>
  <si>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</si>
  <si>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</si>
  <si>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</si>
  <si>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</si>
  <si>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</si>
  <si>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</si>
  <si>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</si>
  <si>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</si>
  <si>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</si>
  <si>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</si>
  <si>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</si>
  <si>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</si>
  <si>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</si>
  <si>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</si>
  <si>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</si>
  <si>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</si>
  <si>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</si>
  <si>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</si>
  <si>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</si>
  <si>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</si>
  <si>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</si>
  <si>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</si>
  <si>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</si>
  <si>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</si>
  <si>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</si>
  <si>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</si>
  <si>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</si>
  <si>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</si>
  <si>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</si>
  <si>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</si>
  <si>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</si>
  <si>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</si>
  <si>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</si>
  <si>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</si>
  <si>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</si>
  <si>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</si>
  <si>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</si>
  <si>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</si>
  <si>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</si>
  <si>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</si>
  <si>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</si>
  <si>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</si>
  <si>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</si>
  <si>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</si>
  <si>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</si>
  <si>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</si>
  <si>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</si>
  <si>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</si>
  <si>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</si>
  <si>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</si>
  <si>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</si>
  <si>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</si>
  <si>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</si>
  <si>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</si>
  <si>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</si>
  <si>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</si>
  <si>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</si>
  <si>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</si>
  <si>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</si>
  <si>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</si>
  <si>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</si>
  <si>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</si>
  <si>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</si>
  <si>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</si>
  <si>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</si>
  <si>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</si>
  <si>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</si>
  <si>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</si>
  <si>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</si>
  <si>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</si>
  <si>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</si>
  <si>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</si>
  <si>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</si>
  <si>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</si>
  <si>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</si>
  <si>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</si>
  <si>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</si>
  <si>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</si>
  <si>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</si>
  <si>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</si>
  <si>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</si>
  <si>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</si>
  <si>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</si>
  <si>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</si>
  <si>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</si>
  <si>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</si>
  <si>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</si>
  <si>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</si>
  <si>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</si>
  <si>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</si>
  <si>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</si>
  <si>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</si>
  <si>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</si>
  <si>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</si>
  <si>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</si>
  <si>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</si>
  <si>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</si>
  <si>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</si>
  <si>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</si>
  <si>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</si>
  <si>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</si>
  <si>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</si>
  <si>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</si>
  <si>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</si>
  <si>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</si>
  <si>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</si>
  <si>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</si>
  <si>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</si>
  <si>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</si>
  <si>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</si>
  <si>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</si>
  <si>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</si>
  <si>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</si>
  <si>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</si>
  <si>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</si>
  <si>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</si>
  <si>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</si>
  <si>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</si>
  <si>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</si>
  <si>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</si>
  <si>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</si>
  <si>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</si>
  <si>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</si>
  <si>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</si>
  <si>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</si>
  <si>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</si>
  <si>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</si>
  <si>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</si>
  <si>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</si>
  <si>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</si>
  <si>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</si>
  <si>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</si>
  <si>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</si>
  <si>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</si>
  <si>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</si>
  <si>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</si>
  <si>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</si>
  <si>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</si>
  <si>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</si>
  <si>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</si>
  <si>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</si>
  <si>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</si>
  <si>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</si>
  <si>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</si>
  <si>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</si>
  <si>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</si>
  <si>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</si>
  <si>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</si>
  <si>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</si>
  <si>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</si>
  <si>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</si>
  <si>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</si>
  <si>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</si>
  <si>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</si>
  <si>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</si>
  <si>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</si>
  <si>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</si>
  <si>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</si>
  <si>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</si>
  <si>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</si>
  <si>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</si>
  <si>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</si>
  <si>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</si>
  <si>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</si>
  <si>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</si>
  <si>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</si>
  <si>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</si>
  <si>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</si>
  <si>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</si>
  <si>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</si>
  <si>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</si>
  <si>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</si>
  <si>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</si>
  <si>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</si>
  <si>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</si>
  <si>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</si>
  <si>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</si>
  <si>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</si>
  <si>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</si>
  <si>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</si>
  <si>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</si>
  <si>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</si>
  <si>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</si>
  <si>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</si>
  <si>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</si>
  <si>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</si>
  <si>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</si>
  <si>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</si>
  <si>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</si>
  <si>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</si>
  <si>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</si>
  <si>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</si>
  <si>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</si>
  <si>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</si>
  <si>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</si>
  <si>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</si>
  <si>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</si>
  <si>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</si>
  <si>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</si>
  <si>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</si>
  <si>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</si>
  <si>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</si>
  <si>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</si>
  <si>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</si>
  <si>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</si>
  <si>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</si>
  <si>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</si>
  <si>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</si>
  <si>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</si>
  <si>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</si>
  <si>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</si>
  <si>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</si>
  <si>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</si>
  <si>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</si>
  <si>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</si>
  <si>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</si>
  <si>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</si>
  <si>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</si>
  <si>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</si>
  <si>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</si>
  <si>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</si>
  <si>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</si>
  <si>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</si>
  <si>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</si>
  <si>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</si>
  <si>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</si>
  <si>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</si>
  <si>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</si>
  <si>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</si>
  <si>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</si>
  <si>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</si>
  <si>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</si>
  <si>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</si>
  <si>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</si>
  <si>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</si>
  <si>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</si>
  <si>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</si>
  <si>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</si>
  <si>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</si>
  <si>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</si>
  <si>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</si>
  <si>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</si>
  <si>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</si>
  <si>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</si>
  <si>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</si>
  <si>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</si>
  <si>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</si>
  <si>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</si>
  <si>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</si>
  <si>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</si>
  <si>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</si>
  <si>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</si>
  <si>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</si>
  <si>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</si>
  <si>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</si>
  <si>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</si>
  <si>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</si>
  <si>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</si>
  <si>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</si>
  <si>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</si>
  <si>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</si>
  <si>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</si>
  <si>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</si>
  <si>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</si>
  <si>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</si>
  <si>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</si>
  <si>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</si>
  <si>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</si>
  <si>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</si>
  <si>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</si>
  <si>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</si>
  <si>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</si>
  <si>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</si>
  <si>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</si>
  <si>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</si>
  <si>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</si>
  <si>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</si>
  <si>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</si>
  <si>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</si>
  <si>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</si>
  <si>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</si>
  <si>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</si>
  <si>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</si>
  <si>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</si>
  <si>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</si>
  <si>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</si>
  <si>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</si>
  <si>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</si>
  <si>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</si>
  <si>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</si>
  <si>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</si>
  <si>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</si>
  <si>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</si>
  <si>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</si>
  <si>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</si>
  <si>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</si>
  <si>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</si>
  <si>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</si>
  <si>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</si>
  <si>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</si>
  <si>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</si>
  <si>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</si>
  <si>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</si>
  <si>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</si>
  <si>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</si>
  <si>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</si>
  <si>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</si>
  <si>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</si>
  <si>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</si>
  <si>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</si>
  <si>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</si>
  <si>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</si>
  <si>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</si>
  <si>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</si>
  <si>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</si>
  <si>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</si>
  <si>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</si>
  <si>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</si>
  <si>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</si>
  <si>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</si>
  <si>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</si>
  <si>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</si>
  <si>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</si>
  <si>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</si>
  <si>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</si>
  <si>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</si>
  <si>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</si>
  <si>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</si>
  <si>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</si>
  <si>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</si>
  <si>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</si>
  <si>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</si>
  <si>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</si>
  <si>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</si>
  <si>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</si>
  <si>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</si>
  <si>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</si>
  <si>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</si>
  <si>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</si>
  <si>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</si>
  <si>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</si>
  <si>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</si>
  <si>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</si>
  <si>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</si>
  <si>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</si>
  <si>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</si>
  <si>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</si>
  <si>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</si>
  <si>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</si>
  <si>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</si>
  <si>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</si>
  <si>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</si>
  <si>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</si>
  <si>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</si>
  <si>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</si>
  <si>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</si>
  <si>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</si>
  <si>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</si>
  <si>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</si>
  <si>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</si>
  <si>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</si>
  <si>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</si>
  <si>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</si>
  <si>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</si>
  <si>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</si>
  <si>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</si>
  <si>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</si>
  <si>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</si>
  <si>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</si>
  <si>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</si>
  <si>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</si>
  <si>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</si>
  <si>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</si>
  <si>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</si>
  <si>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</si>
  <si>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</si>
  <si>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</si>
  <si>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</si>
  <si>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</si>
  <si>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</si>
  <si>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</si>
  <si>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</si>
  <si>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</si>
  <si>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</si>
  <si>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</si>
  <si>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</si>
  <si>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</si>
  <si>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</si>
  <si>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</si>
  <si>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</si>
  <si>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</si>
  <si>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</si>
  <si>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</si>
  <si>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</si>
  <si>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</si>
  <si>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</si>
  <si>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</si>
  <si>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</si>
  <si>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</si>
  <si>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</si>
  <si>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</si>
  <si>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</si>
  <si>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</si>
  <si>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</si>
  <si>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</si>
  <si>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</si>
  <si>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</si>
  <si>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</si>
  <si>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</si>
  <si>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</si>
  <si>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</si>
  <si>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</si>
  <si>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</si>
  <si>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</si>
  <si>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</si>
  <si>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</si>
  <si>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</si>
  <si>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</si>
  <si>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</si>
  <si>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</si>
  <si>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</si>
  <si>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</si>
  <si>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</si>
  <si>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</si>
  <si>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</si>
  <si>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</si>
  <si>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</si>
  <si>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</si>
  <si>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</si>
  <si>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</si>
  <si>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</si>
  <si>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</si>
  <si>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</si>
  <si>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</si>
  <si>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</si>
  <si>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</si>
  <si>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</si>
  <si>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</si>
  <si>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</si>
  <si>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</si>
  <si>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</si>
  <si>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</si>
  <si>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</si>
  <si>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</si>
  <si>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</si>
  <si>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</si>
  <si>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</si>
  <si>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</si>
  <si>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</si>
  <si>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</si>
  <si>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</si>
  <si>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</si>
  <si>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</si>
  <si>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</si>
  <si>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</si>
  <si>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</si>
  <si>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</si>
  <si>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</si>
  <si>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</si>
  <si>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</si>
  <si>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</si>
  <si>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</si>
  <si>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</si>
  <si>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</si>
  <si>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</si>
  <si>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</si>
  <si>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</si>
  <si>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</si>
  <si>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</si>
  <si>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</si>
  <si>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</si>
  <si>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</si>
  <si>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</si>
  <si>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</si>
  <si>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</si>
  <si>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</si>
  <si>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</si>
  <si>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</si>
  <si>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</si>
  <si>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</si>
  <si>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</si>
  <si>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</si>
  <si>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</si>
  <si>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</si>
  <si>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</si>
  <si>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</si>
  <si>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</si>
  <si>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</si>
  <si>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</si>
  <si>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</si>
  <si>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</si>
  <si>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</si>
  <si>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</si>
  <si>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</si>
  <si>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</si>
  <si>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</si>
  <si>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</si>
  <si>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</si>
  <si>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</si>
  <si>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</si>
  <si>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</si>
  <si>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</si>
  <si>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</si>
  <si>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</si>
  <si>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</si>
  <si>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</si>
  <si>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</si>
  <si>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</si>
  <si>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</si>
  <si>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</si>
  <si>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</si>
  <si>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</si>
  <si>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</si>
  <si>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</si>
  <si>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</si>
  <si>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</si>
  <si>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</si>
  <si>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</si>
  <si>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</si>
  <si>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</si>
  <si>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</si>
  <si>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</si>
  <si>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</si>
  <si>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</si>
  <si>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</si>
  <si>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</si>
  <si>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</si>
  <si>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</si>
  <si>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</si>
  <si>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</si>
  <si>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</si>
  <si>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</si>
  <si>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</si>
  <si>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</si>
  <si>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</si>
  <si>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</si>
  <si>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</si>
  <si>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</si>
  <si>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</si>
  <si>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</si>
  <si>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</si>
  <si>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</si>
  <si>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</si>
  <si>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</si>
  <si>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</si>
  <si>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</si>
  <si>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</si>
  <si>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</si>
  <si>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</si>
  <si>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</si>
  <si>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</si>
  <si>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</si>
  <si>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</si>
  <si>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</si>
  <si>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</si>
  <si>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</si>
  <si>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</si>
  <si>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</si>
  <si>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</si>
  <si>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</si>
  <si>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</si>
  <si>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</si>
  <si>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</si>
  <si>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</si>
  <si>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</si>
  <si>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</si>
  <si>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</si>
  <si>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</si>
  <si>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</si>
  <si>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</si>
  <si>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</si>
  <si>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</si>
  <si>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</si>
  <si>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</si>
  <si>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</si>
  <si>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</si>
  <si>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</si>
  <si>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</si>
  <si>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</si>
  <si>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</si>
  <si>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</si>
  <si>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</si>
  <si>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</si>
  <si>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</si>
  <si>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</si>
  <si>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</si>
  <si>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</si>
  <si>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</si>
  <si>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</si>
  <si>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</si>
  <si>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</si>
  <si>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</si>
  <si>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</si>
  <si>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</si>
  <si>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</si>
  <si>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</si>
  <si>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</si>
  <si>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</si>
  <si>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</si>
  <si>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</si>
  <si>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</si>
  <si>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</si>
  <si>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</si>
  <si>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</si>
  <si>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</si>
  <si>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</si>
  <si>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</si>
  <si>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</si>
  <si>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</si>
  <si>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</si>
  <si>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</si>
  <si>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</si>
  <si>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</si>
  <si>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</si>
  <si>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</si>
  <si>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</si>
  <si>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</si>
  <si>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</si>
  <si>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</si>
  <si>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</si>
  <si>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</si>
  <si>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</si>
  <si>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</si>
  <si>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</si>
  <si>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</si>
  <si>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</si>
  <si>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</si>
  <si>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</si>
  <si>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</si>
  <si>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</si>
  <si>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</si>
  <si>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</si>
  <si>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</si>
  <si>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</si>
  <si>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</si>
  <si>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</si>
  <si>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</si>
  <si>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</si>
  <si>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</si>
  <si>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</si>
  <si>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</si>
  <si>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</si>
  <si>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</si>
  <si>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</si>
  <si>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</si>
  <si>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</si>
  <si>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</si>
  <si>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</si>
  <si>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</si>
  <si>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</si>
  <si>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</si>
  <si>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</si>
  <si>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</si>
  <si>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</si>
  <si>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</si>
  <si>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</si>
  <si>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</si>
  <si>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</si>
  <si>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</si>
  <si>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</si>
  <si>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</si>
  <si>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</si>
  <si>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</si>
  <si>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</si>
  <si>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</si>
  <si>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</si>
  <si>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</si>
  <si>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</si>
  <si>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</si>
  <si>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</si>
  <si>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</si>
  <si>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</si>
  <si>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</si>
  <si>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</si>
  <si>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</si>
  <si>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</si>
  <si>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</si>
  <si>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</si>
  <si>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</si>
  <si>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</si>
  <si>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</si>
  <si>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</si>
  <si>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</si>
  <si>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</si>
  <si>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</si>
  <si>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</si>
  <si>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</si>
  <si>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</si>
  <si>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</si>
  <si>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</si>
  <si>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</si>
  <si>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</si>
  <si>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</si>
  <si>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</si>
  <si>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</si>
  <si>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</si>
  <si>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</si>
  <si>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</si>
  <si>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</si>
  <si>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</si>
  <si>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</si>
  <si>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</si>
  <si>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</si>
  <si>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</si>
  <si>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</si>
  <si>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</si>
  <si>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</si>
  <si>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</si>
  <si>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</si>
  <si>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</si>
  <si>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</si>
  <si>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</si>
  <si>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</si>
  <si>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</si>
  <si>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</si>
  <si>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</si>
  <si>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</si>
  <si>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</si>
  <si>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</si>
  <si>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</si>
  <si>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</si>
  <si>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</si>
  <si>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</si>
  <si>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</si>
  <si>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</si>
  <si>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</si>
  <si>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</si>
  <si>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</si>
  <si>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</si>
  <si>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</si>
  <si>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</si>
  <si>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</si>
  <si>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</si>
  <si>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</si>
  <si>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</si>
  <si>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</si>
  <si>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</si>
  <si>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</si>
  <si>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</si>
  <si>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</si>
  <si>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</si>
  <si>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</si>
  <si>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</si>
  <si>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</si>
  <si>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</si>
  <si>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</si>
  <si>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</si>
  <si>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</si>
  <si>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</si>
  <si>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</si>
  <si>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</si>
  <si>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</si>
  <si>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</si>
  <si>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</si>
  <si>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</si>
  <si>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</si>
  <si>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</si>
  <si>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</si>
  <si>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</si>
  <si>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</si>
  <si>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</si>
  <si>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</si>
  <si>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</si>
  <si>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</si>
  <si>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</si>
  <si>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</si>
  <si>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</si>
  <si>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</si>
  <si>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</si>
  <si>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</si>
  <si>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</si>
  <si>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</si>
  <si>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</si>
  <si>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</si>
  <si>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</si>
  <si>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</si>
  <si>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</si>
  <si>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</si>
  <si>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</si>
  <si>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</si>
  <si>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</si>
  <si>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</si>
  <si>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</si>
  <si>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</si>
  <si>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</si>
  <si>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</si>
  <si>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</si>
  <si>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</si>
  <si>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</si>
  <si>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</si>
  <si>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</si>
  <si>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</si>
  <si>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</si>
  <si>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</si>
  <si>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</si>
  <si>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</si>
  <si>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</si>
  <si>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</si>
  <si>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</si>
  <si>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</si>
  <si>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</si>
  <si>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</si>
  <si>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</si>
  <si>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</si>
  <si>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</si>
  <si>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</si>
  <si>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</si>
  <si>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</si>
  <si>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</si>
  <si>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</si>
  <si>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</si>
  <si>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</si>
  <si>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</si>
  <si>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</si>
  <si>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</si>
  <si>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</si>
  <si>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</si>
  <si>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</si>
  <si>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</si>
  <si>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</si>
  <si>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</si>
  <si>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</si>
  <si>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</si>
  <si>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</si>
  <si>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</si>
  <si>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</si>
  <si>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</si>
  <si>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</si>
  <si>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</si>
  <si>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</si>
  <si>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</si>
  <si>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</si>
  <si>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</si>
  <si>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</si>
  <si>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</si>
  <si>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2021-52-10001355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</si>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</sst>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60"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07" t="s">
        <v>8</v>
      </c>
      <c r="M15" s="207"/>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184"/>
      <c r="I20" s="146" t="s">
        <v>110</v>
      </c>
      <c r="J20" s="147" t="s">
        <v>138</v>
      </c>
      <c r="K20" s="148">
        <v>1242156969</v>
      </c>
      <c r="L20" s="149"/>
      <c r="M20" s="149">
        <v>44561</v>
      </c>
      <c r="N20" s="134">
        <f>+(M20-L20)/30</f>
        <v>1485.3666666666666</v>
      </c>
      <c r="O20" s="137"/>
      <c r="U20" s="133"/>
      <c r="V20" s="105">
        <f ca="1">NOW()</f>
        <v>44194.316487268516</v>
      </c>
      <c r="W20" s="105">
        <f ca="1">NOW()</f>
        <v>44194.316487268516</v>
      </c>
    </row>
    <row r="21" spans="1:23" ht="30" customHeight="1" outlineLevel="1" x14ac:dyDescent="0.25">
      <c r="A21" s="9"/>
      <c r="B21" s="71"/>
      <c r="C21" s="5"/>
      <c r="D21" s="5"/>
      <c r="E21" s="5"/>
      <c r="F21" s="5"/>
      <c r="G21" s="5"/>
      <c r="H21" s="70"/>
      <c r="I21" s="146"/>
      <c r="J21" s="147"/>
      <c r="K21" s="148"/>
      <c r="L21" s="149"/>
      <c r="M21" s="149"/>
      <c r="N21" s="134">
        <f t="shared" ref="N21:N35" si="0">+(M21-L21)/30</f>
        <v>0</v>
      </c>
      <c r="O21" s="138"/>
    </row>
    <row r="22" spans="1:23" ht="30" customHeight="1" outlineLevel="1" x14ac:dyDescent="0.25">
      <c r="A22" s="9"/>
      <c r="B22" s="71"/>
      <c r="C22" s="5"/>
      <c r="D22" s="5"/>
      <c r="E22" s="5"/>
      <c r="F22" s="5"/>
      <c r="G22" s="5"/>
      <c r="H22" s="70"/>
      <c r="I22" s="146"/>
      <c r="J22" s="147"/>
      <c r="K22" s="148"/>
      <c r="L22" s="149"/>
      <c r="M22" s="149"/>
      <c r="N22" s="135">
        <f t="shared" ref="N22:N33" si="1">+(M22-L22)/30</f>
        <v>0</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8"/>
      <c r="I37" s="129"/>
      <c r="J37" s="129"/>
      <c r="K37" s="129"/>
      <c r="L37" s="129"/>
      <c r="M37" s="129"/>
      <c r="N37" s="129"/>
      <c r="O37" s="130"/>
    </row>
    <row r="38" spans="1:16" ht="21" customHeight="1" x14ac:dyDescent="0.25">
      <c r="A38" s="9"/>
      <c r="B38" s="176" t="str">
        <f>VLOOKUP(B20,EAS!A2:B1439,2,0)</f>
        <v>ASOCIACIÓN DE PADRES DE FLIA H. I. VILLALOLA</v>
      </c>
      <c r="C38" s="176"/>
      <c r="D38" s="176"/>
      <c r="E38" s="176"/>
      <c r="F38" s="176"/>
      <c r="G38" s="5"/>
      <c r="H38" s="131"/>
      <c r="I38" s="188" t="s">
        <v>7</v>
      </c>
      <c r="J38" s="188"/>
      <c r="K38" s="188"/>
      <c r="L38" s="188"/>
      <c r="M38" s="188"/>
      <c r="N38" s="188"/>
      <c r="O38" s="132"/>
    </row>
    <row r="39" spans="1:16" ht="42.95" customHeight="1" thickBot="1" x14ac:dyDescent="0.3">
      <c r="A39" s="10"/>
      <c r="B39" s="11"/>
      <c r="C39" s="11"/>
      <c r="D39" s="11"/>
      <c r="E39" s="11"/>
      <c r="F39" s="11"/>
      <c r="G39" s="11"/>
      <c r="H39" s="10"/>
      <c r="I39" s="220" t="s">
        <v>2722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1.5100000000000001E-2</v>
      </c>
      <c r="G179" s="162">
        <f>IF(F179&gt;0,SUM(E179+F179),"")</f>
        <v>3.5099999999999999E-2</v>
      </c>
      <c r="H179" s="5"/>
      <c r="I179" s="219" t="s">
        <v>2671</v>
      </c>
      <c r="J179" s="219"/>
      <c r="K179" s="219"/>
      <c r="L179" s="219"/>
      <c r="M179" s="169">
        <v>3.5099999999999999E-2</v>
      </c>
      <c r="O179" s="8"/>
      <c r="Q179" s="19"/>
      <c r="R179" s="156">
        <f>IF(M179&gt;0,SUM(L179+M179),"")</f>
        <v>3.5099999999999999E-2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43599709.611900002</v>
      </c>
      <c r="F185" s="92"/>
      <c r="G185" s="93"/>
      <c r="H185" s="88"/>
      <c r="I185" s="90" t="s">
        <v>2627</v>
      </c>
      <c r="J185" s="163">
        <f>+SUM(M179:M183)</f>
        <v>3.5099999999999999E-2</v>
      </c>
      <c r="K185" s="200" t="s">
        <v>2628</v>
      </c>
      <c r="L185" s="200"/>
      <c r="M185" s="94">
        <f>+J185*(SUM(K20:K35))</f>
        <v>43599709.611900002</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dcmitype/"/>
    <ds:schemaRef ds:uri="a65d333d-5b59-4810-bc94-b80d9325abbc"/>
    <ds:schemaRef ds:uri="http://schemas.microsoft.com/office/infopath/2007/PartnerControls"/>
    <ds:schemaRef ds:uri="4fb10211-09fb-4e80-9f0b-184718d5d98c"/>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2020-12-29T12:35:47Z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