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<sst xmlns="http://schemas.openxmlformats.org/spreadsheetml/2006/main" count="3320" uniqueCount="2724">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</sst>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2" zoomScale="90" zoomScaleNormal="9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4" t="s">
        <v>2722</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782</v>
      </c>
      <c r="K20" s="148">
        <v>2741658933</v>
      </c>
      <c r="L20" s="149"/>
      <c r="M20" s="149">
        <v>44561</v>
      </c>
      <c r="N20" s="134">
        <f>+(M20-L20)/30</f>
        <v>1485.3666666666666</v>
      </c>
      <c r="O20" s="137"/>
      <c r="U20" s="133"/>
      <c r="V20" s="105">
        <f ca="1">NOW()</f>
        <v>44194.323657986111</v>
      </c>
      <c r="W20" s="105">
        <f ca="1">NOW()</f>
        <v>44194.323657986111</v>
      </c>
    </row>
    <row r="21" spans="1:23" ht="30" customHeight="1" outlineLevel="1" x14ac:dyDescent="0.25">
      <c r="A21" s="9"/>
      <c r="B21" s="71"/>
      <c r="C21" s="5"/>
      <c r="D21" s="5"/>
      <c r="E21" s="5"/>
      <c r="F21" s="5"/>
      <c r="G21" s="5"/>
      <c r="H21" s="70"/>
      <c r="I21" s="146" t="s">
        <v>110</v>
      </c>
      <c r="J21" s="147" t="s">
        <v>782</v>
      </c>
      <c r="K21" s="148">
        <v>2741658933</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t="s">
        <v>110</v>
      </c>
      <c r="J22" s="147" t="s">
        <v>782</v>
      </c>
      <c r="K22" s="148">
        <v>2741658933</v>
      </c>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6">
        <f>IF(AND(E48&lt;&gt;"",F48&lt;&gt;""),((F48-E48)/30),"")</f>
        <v>11.1</v>
      </c>
      <c r="H48" s="114" t="s">
        <v>2692</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6">
        <f t="shared" ref="G49:G50" si="2">IF(AND(E49&lt;&gt;"",F49&lt;&gt;""),((F49-E49)/30),"")</f>
        <v>12.066666666666666</v>
      </c>
      <c r="H49" s="114" t="s">
        <v>2693</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6">
        <f t="shared" si="2"/>
        <v>11.5</v>
      </c>
      <c r="H50" s="119" t="s">
        <v>2693</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6">
        <f t="shared" ref="G51:G107" si="3">IF(AND(E51&lt;&gt;"",F51&lt;&gt;""),((F51-E51)/30),"")</f>
        <v>11.066666666666666</v>
      </c>
      <c r="H51" s="114" t="s">
        <v>2694</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6">
        <f t="shared" si="3"/>
        <v>21.266666666666666</v>
      </c>
      <c r="H52" s="119" t="s">
        <v>2695</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6">
        <f t="shared" si="3"/>
        <v>21.266666666666666</v>
      </c>
      <c r="H53" s="119" t="s">
        <v>2695</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6">
        <f t="shared" si="3"/>
        <v>21.266666666666666</v>
      </c>
      <c r="H54" s="114" t="s">
        <v>2695</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6">
        <f t="shared" si="3"/>
        <v>21.266666666666666</v>
      </c>
      <c r="H55" s="114" t="s">
        <v>2695</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6">
        <f t="shared" si="3"/>
        <v>12.166666666666666</v>
      </c>
      <c r="H56" s="114" t="s">
        <v>2696</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6">
        <f t="shared" si="3"/>
        <v>12.166666666666666</v>
      </c>
      <c r="H57" s="64" t="s">
        <v>2697</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2685</v>
      </c>
      <c r="E58" s="144">
        <v>43484</v>
      </c>
      <c r="F58" s="144">
        <v>43738</v>
      </c>
      <c r="G58" s="156">
        <f t="shared" si="3"/>
        <v>8.4666666666666668</v>
      </c>
      <c r="H58" s="64" t="s">
        <v>2698</v>
      </c>
      <c r="I58" s="63" t="s">
        <v>110</v>
      </c>
      <c r="J58" s="63" t="s">
        <v>773</v>
      </c>
      <c r="K58" s="66">
        <v>1544134678</v>
      </c>
      <c r="L58" s="65" t="s">
        <v>1148</v>
      </c>
      <c r="M58" s="67">
        <v>1</v>
      </c>
      <c r="N58" s="65" t="s">
        <v>1151</v>
      </c>
      <c r="O58" s="65" t="s">
        <v>1148</v>
      </c>
      <c r="P58" s="79"/>
    </row>
    <row r="59" spans="1:16" s="7" customFormat="1" ht="24.75" customHeight="1" outlineLevel="1" x14ac:dyDescent="0.25">
      <c r="A59" s="143">
        <v>12</v>
      </c>
      <c r="B59" s="64" t="s">
        <v>2676</v>
      </c>
      <c r="C59" s="65" t="s">
        <v>31</v>
      </c>
      <c r="D59" s="63" t="s">
        <v>2685</v>
      </c>
      <c r="E59" s="144">
        <v>43484</v>
      </c>
      <c r="F59" s="144">
        <v>43738</v>
      </c>
      <c r="G59" s="156">
        <f t="shared" si="3"/>
        <v>8.4666666666666668</v>
      </c>
      <c r="H59" s="64" t="s">
        <v>2698</v>
      </c>
      <c r="I59" s="63" t="s">
        <v>110</v>
      </c>
      <c r="J59" s="63" t="s">
        <v>800</v>
      </c>
      <c r="K59" s="66">
        <v>1544134678</v>
      </c>
      <c r="L59" s="65" t="s">
        <v>1148</v>
      </c>
      <c r="M59" s="67">
        <v>1</v>
      </c>
      <c r="N59" s="65" t="s">
        <v>1151</v>
      </c>
      <c r="O59" s="65" t="s">
        <v>1148</v>
      </c>
      <c r="P59" s="79"/>
    </row>
    <row r="60" spans="1:16" s="7" customFormat="1" ht="24.75" customHeight="1" outlineLevel="1" x14ac:dyDescent="0.25">
      <c r="A60" s="143">
        <v>13</v>
      </c>
      <c r="B60" s="64" t="s">
        <v>2676</v>
      </c>
      <c r="C60" s="65" t="s">
        <v>31</v>
      </c>
      <c r="D60" s="63" t="s">
        <v>2685</v>
      </c>
      <c r="E60" s="144">
        <v>43484</v>
      </c>
      <c r="F60" s="144">
        <v>43738</v>
      </c>
      <c r="G60" s="156">
        <f t="shared" si="3"/>
        <v>8.4666666666666668</v>
      </c>
      <c r="H60" s="64" t="s">
        <v>2698</v>
      </c>
      <c r="I60" s="63" t="s">
        <v>110</v>
      </c>
      <c r="J60" s="63" t="s">
        <v>810</v>
      </c>
      <c r="K60" s="66">
        <v>1544134678</v>
      </c>
      <c r="L60" s="65" t="s">
        <v>1148</v>
      </c>
      <c r="M60" s="67">
        <v>1</v>
      </c>
      <c r="N60" s="65" t="s">
        <v>1151</v>
      </c>
      <c r="O60" s="65" t="s">
        <v>1148</v>
      </c>
      <c r="P60" s="79"/>
    </row>
    <row r="61" spans="1:16" s="7" customFormat="1" ht="24.75" customHeight="1" outlineLevel="1" x14ac:dyDescent="0.25">
      <c r="A61" s="143">
        <v>14</v>
      </c>
      <c r="B61" s="64" t="s">
        <v>2676</v>
      </c>
      <c r="C61" s="65" t="s">
        <v>31</v>
      </c>
      <c r="D61" s="63" t="s">
        <v>2686</v>
      </c>
      <c r="E61" s="144">
        <v>43484</v>
      </c>
      <c r="F61" s="144">
        <v>43738</v>
      </c>
      <c r="G61" s="156">
        <f t="shared" si="3"/>
        <v>8.4666666666666668</v>
      </c>
      <c r="H61" s="64" t="s">
        <v>2699</v>
      </c>
      <c r="I61" s="63" t="s">
        <v>110</v>
      </c>
      <c r="J61" s="63" t="s">
        <v>572</v>
      </c>
      <c r="K61" s="66">
        <v>2937887728</v>
      </c>
      <c r="L61" s="65" t="s">
        <v>1148</v>
      </c>
      <c r="M61" s="67">
        <v>1</v>
      </c>
      <c r="N61" s="65" t="s">
        <v>1151</v>
      </c>
      <c r="O61" s="65" t="s">
        <v>1148</v>
      </c>
      <c r="P61" s="79"/>
    </row>
    <row r="62" spans="1:16" s="7" customFormat="1" ht="24.75" customHeight="1" outlineLevel="1" x14ac:dyDescent="0.25">
      <c r="A62" s="143">
        <v>15</v>
      </c>
      <c r="B62" s="64" t="s">
        <v>2676</v>
      </c>
      <c r="C62" s="65" t="s">
        <v>31</v>
      </c>
      <c r="D62" s="63" t="s">
        <v>2687</v>
      </c>
      <c r="E62" s="144">
        <v>43484</v>
      </c>
      <c r="F62" s="144">
        <v>43738</v>
      </c>
      <c r="G62" s="156">
        <f t="shared" si="3"/>
        <v>8.4666666666666668</v>
      </c>
      <c r="H62" s="64" t="s">
        <v>2699</v>
      </c>
      <c r="I62" s="63" t="s">
        <v>110</v>
      </c>
      <c r="J62" s="63" t="s">
        <v>138</v>
      </c>
      <c r="K62" s="66">
        <v>2937887728</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43800</v>
      </c>
      <c r="F63" s="144">
        <v>43890</v>
      </c>
      <c r="G63" s="156">
        <f t="shared" si="3"/>
        <v>3</v>
      </c>
      <c r="H63" s="64" t="s">
        <v>2700</v>
      </c>
      <c r="I63" s="63" t="s">
        <v>110</v>
      </c>
      <c r="J63" s="63" t="s">
        <v>819</v>
      </c>
      <c r="K63" s="66">
        <v>1551439333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43800</v>
      </c>
      <c r="F64" s="144">
        <v>43890</v>
      </c>
      <c r="G64" s="156">
        <f t="shared" si="3"/>
        <v>3</v>
      </c>
      <c r="H64" s="64" t="s">
        <v>2700</v>
      </c>
      <c r="I64" s="63" t="s">
        <v>110</v>
      </c>
      <c r="J64" s="63" t="s">
        <v>572</v>
      </c>
      <c r="K64" s="66">
        <v>1551439333</v>
      </c>
      <c r="L64" s="65" t="s">
        <v>1148</v>
      </c>
      <c r="M64" s="67">
        <v>1</v>
      </c>
      <c r="N64" s="65" t="s">
        <v>1151</v>
      </c>
      <c r="O64" s="65" t="s">
        <v>1148</v>
      </c>
      <c r="P64" s="79"/>
    </row>
    <row r="65" spans="1:16" s="7" customFormat="1" ht="24.75" customHeight="1" outlineLevel="1" x14ac:dyDescent="0.25">
      <c r="A65" s="143">
        <v>18</v>
      </c>
      <c r="B65" s="64" t="s">
        <v>2676</v>
      </c>
      <c r="C65" s="65" t="s">
        <v>31</v>
      </c>
      <c r="D65" s="63" t="s">
        <v>2688</v>
      </c>
      <c r="E65" s="144">
        <v>43800</v>
      </c>
      <c r="F65" s="144">
        <v>43890</v>
      </c>
      <c r="G65" s="156">
        <f t="shared" si="3"/>
        <v>3</v>
      </c>
      <c r="H65" s="64" t="s">
        <v>2700</v>
      </c>
      <c r="I65" s="63" t="s">
        <v>110</v>
      </c>
      <c r="J65" s="63" t="s">
        <v>802</v>
      </c>
      <c r="K65" s="66">
        <v>1551439333</v>
      </c>
      <c r="L65" s="65" t="s">
        <v>1148</v>
      </c>
      <c r="M65" s="67">
        <v>1</v>
      </c>
      <c r="N65" s="65" t="s">
        <v>1151</v>
      </c>
      <c r="O65" s="65" t="s">
        <v>1148</v>
      </c>
      <c r="P65" s="79"/>
    </row>
    <row r="66" spans="1:16" s="7" customFormat="1" ht="24.75" customHeight="1" outlineLevel="1" x14ac:dyDescent="0.25">
      <c r="A66" s="143">
        <v>19</v>
      </c>
      <c r="B66" s="64" t="s">
        <v>2676</v>
      </c>
      <c r="C66" s="65" t="s">
        <v>31</v>
      </c>
      <c r="D66" s="63" t="s">
        <v>2688</v>
      </c>
      <c r="E66" s="144">
        <v>43800</v>
      </c>
      <c r="F66" s="144">
        <v>43890</v>
      </c>
      <c r="G66" s="156">
        <f t="shared" si="3"/>
        <v>3</v>
      </c>
      <c r="H66" s="64" t="s">
        <v>2700</v>
      </c>
      <c r="I66" s="63" t="s">
        <v>110</v>
      </c>
      <c r="J66" s="63" t="s">
        <v>804</v>
      </c>
      <c r="K66" s="66">
        <v>1551439333</v>
      </c>
      <c r="L66" s="65" t="s">
        <v>1148</v>
      </c>
      <c r="M66" s="67">
        <v>1</v>
      </c>
      <c r="N66" s="65" t="s">
        <v>1151</v>
      </c>
      <c r="O66" s="65" t="s">
        <v>1148</v>
      </c>
      <c r="P66" s="79"/>
    </row>
    <row r="67" spans="1:16" s="7" customFormat="1" ht="24.75" customHeight="1" outlineLevel="1" x14ac:dyDescent="0.25">
      <c r="A67" s="143">
        <v>20</v>
      </c>
      <c r="B67" s="64" t="s">
        <v>2676</v>
      </c>
      <c r="C67" s="65" t="s">
        <v>31</v>
      </c>
      <c r="D67" s="63" t="s">
        <v>2689</v>
      </c>
      <c r="E67" s="144">
        <v>43450</v>
      </c>
      <c r="F67" s="144">
        <v>43799</v>
      </c>
      <c r="G67" s="156">
        <f t="shared" si="3"/>
        <v>11.633333333333333</v>
      </c>
      <c r="H67" s="64" t="s">
        <v>2700</v>
      </c>
      <c r="I67" s="63" t="s">
        <v>110</v>
      </c>
      <c r="J67" s="63" t="s">
        <v>819</v>
      </c>
      <c r="K67" s="66">
        <v>6076469333</v>
      </c>
      <c r="L67" s="65" t="s">
        <v>1148</v>
      </c>
      <c r="M67" s="67">
        <v>1</v>
      </c>
      <c r="N67" s="65" t="s">
        <v>1151</v>
      </c>
      <c r="O67" s="65" t="s">
        <v>1148</v>
      </c>
      <c r="P67" s="79"/>
    </row>
    <row r="68" spans="1:16" s="7" customFormat="1" ht="24.75" customHeight="1" outlineLevel="1" x14ac:dyDescent="0.25">
      <c r="A68" s="143">
        <v>21</v>
      </c>
      <c r="B68" s="64" t="s">
        <v>2676</v>
      </c>
      <c r="C68" s="65" t="s">
        <v>31</v>
      </c>
      <c r="D68" s="63" t="s">
        <v>2689</v>
      </c>
      <c r="E68" s="144">
        <v>43450</v>
      </c>
      <c r="F68" s="144">
        <v>43799</v>
      </c>
      <c r="G68" s="156">
        <f t="shared" si="3"/>
        <v>11.633333333333333</v>
      </c>
      <c r="H68" s="64" t="s">
        <v>2700</v>
      </c>
      <c r="I68" s="63" t="s">
        <v>110</v>
      </c>
      <c r="J68" s="63" t="s">
        <v>572</v>
      </c>
      <c r="K68" s="66">
        <v>6076469333</v>
      </c>
      <c r="L68" s="65" t="s">
        <v>1148</v>
      </c>
      <c r="M68" s="67">
        <v>1</v>
      </c>
      <c r="N68" s="65" t="s">
        <v>1151</v>
      </c>
      <c r="O68" s="65" t="s">
        <v>1148</v>
      </c>
      <c r="P68" s="79"/>
    </row>
    <row r="69" spans="1:16" s="7" customFormat="1" ht="24.75" customHeight="1" outlineLevel="1" x14ac:dyDescent="0.25">
      <c r="A69" s="143">
        <v>22</v>
      </c>
      <c r="B69" s="64" t="s">
        <v>2676</v>
      </c>
      <c r="C69" s="65" t="s">
        <v>31</v>
      </c>
      <c r="D69" s="63" t="s">
        <v>2689</v>
      </c>
      <c r="E69" s="144">
        <v>43450</v>
      </c>
      <c r="F69" s="144">
        <v>43799</v>
      </c>
      <c r="G69" s="156">
        <f t="shared" si="3"/>
        <v>11.633333333333333</v>
      </c>
      <c r="H69" s="64" t="s">
        <v>2700</v>
      </c>
      <c r="I69" s="63" t="s">
        <v>110</v>
      </c>
      <c r="J69" s="63" t="s">
        <v>802</v>
      </c>
      <c r="K69" s="66">
        <v>6076469333</v>
      </c>
      <c r="L69" s="65" t="s">
        <v>1148</v>
      </c>
      <c r="M69" s="67">
        <v>1</v>
      </c>
      <c r="N69" s="65" t="s">
        <v>1151</v>
      </c>
      <c r="O69" s="65" t="s">
        <v>1148</v>
      </c>
      <c r="P69" s="79"/>
    </row>
    <row r="70" spans="1:16" s="7" customFormat="1" ht="24.75" customHeight="1" outlineLevel="1" x14ac:dyDescent="0.25">
      <c r="A70" s="143">
        <v>23</v>
      </c>
      <c r="B70" s="64" t="s">
        <v>2676</v>
      </c>
      <c r="C70" s="65" t="s">
        <v>31</v>
      </c>
      <c r="D70" s="63" t="s">
        <v>2689</v>
      </c>
      <c r="E70" s="144">
        <v>43450</v>
      </c>
      <c r="F70" s="144">
        <v>43799</v>
      </c>
      <c r="G70" s="156">
        <f t="shared" si="3"/>
        <v>11.633333333333333</v>
      </c>
      <c r="H70" s="64" t="s">
        <v>2700</v>
      </c>
      <c r="I70" s="63" t="s">
        <v>110</v>
      </c>
      <c r="J70" s="63" t="s">
        <v>804</v>
      </c>
      <c r="K70" s="66">
        <v>6076469333</v>
      </c>
      <c r="L70" s="65" t="s">
        <v>1148</v>
      </c>
      <c r="M70" s="67">
        <v>1</v>
      </c>
      <c r="N70" s="65" t="s">
        <v>1151</v>
      </c>
      <c r="O70" s="65" t="s">
        <v>1148</v>
      </c>
      <c r="P70" s="79"/>
    </row>
    <row r="71" spans="1:16" s="7" customFormat="1" ht="24.75" customHeight="1" outlineLevel="1" x14ac:dyDescent="0.25">
      <c r="A71" s="143">
        <v>24</v>
      </c>
      <c r="B71" s="64" t="s">
        <v>2676</v>
      </c>
      <c r="C71" s="65" t="s">
        <v>31</v>
      </c>
      <c r="D71" s="63" t="s">
        <v>2690</v>
      </c>
      <c r="E71" s="144">
        <v>43085</v>
      </c>
      <c r="F71" s="144">
        <v>43312</v>
      </c>
      <c r="G71" s="156">
        <f t="shared" si="3"/>
        <v>7.5666666666666664</v>
      </c>
      <c r="H71" s="64" t="s">
        <v>2701</v>
      </c>
      <c r="I71" s="63" t="s">
        <v>110</v>
      </c>
      <c r="J71" s="63" t="s">
        <v>819</v>
      </c>
      <c r="K71" s="66">
        <v>3250883700</v>
      </c>
      <c r="L71" s="65" t="s">
        <v>1148</v>
      </c>
      <c r="M71" s="67">
        <v>1</v>
      </c>
      <c r="N71" s="65" t="s">
        <v>1151</v>
      </c>
      <c r="O71" s="65" t="s">
        <v>1148</v>
      </c>
      <c r="P71" s="79"/>
    </row>
    <row r="72" spans="1:16" s="7" customFormat="1" ht="24.75" customHeight="1" outlineLevel="1" x14ac:dyDescent="0.25">
      <c r="A72" s="143">
        <v>25</v>
      </c>
      <c r="B72" s="64" t="s">
        <v>2676</v>
      </c>
      <c r="C72" s="65" t="s">
        <v>31</v>
      </c>
      <c r="D72" s="63" t="s">
        <v>2690</v>
      </c>
      <c r="E72" s="144">
        <v>43085</v>
      </c>
      <c r="F72" s="144">
        <v>43312</v>
      </c>
      <c r="G72" s="156">
        <f t="shared" si="3"/>
        <v>7.5666666666666664</v>
      </c>
      <c r="H72" s="64" t="s">
        <v>2701</v>
      </c>
      <c r="I72" s="63" t="s">
        <v>110</v>
      </c>
      <c r="J72" s="63" t="s">
        <v>138</v>
      </c>
      <c r="K72" s="66">
        <v>3250883700</v>
      </c>
      <c r="L72" s="65" t="s">
        <v>1148</v>
      </c>
      <c r="M72" s="67">
        <v>1</v>
      </c>
      <c r="N72" s="65" t="s">
        <v>1151</v>
      </c>
      <c r="O72" s="65" t="s">
        <v>1148</v>
      </c>
      <c r="P72" s="79"/>
    </row>
    <row r="73" spans="1:16" s="7" customFormat="1" ht="24.75" customHeight="1" outlineLevel="1" x14ac:dyDescent="0.25">
      <c r="A73" s="143">
        <v>26</v>
      </c>
      <c r="B73" s="64" t="s">
        <v>2676</v>
      </c>
      <c r="C73" s="65" t="s">
        <v>31</v>
      </c>
      <c r="D73" s="63" t="s">
        <v>2691</v>
      </c>
      <c r="E73" s="144">
        <v>43085</v>
      </c>
      <c r="F73" s="144">
        <v>43312</v>
      </c>
      <c r="G73" s="156">
        <f t="shared" si="3"/>
        <v>7.5666666666666664</v>
      </c>
      <c r="H73" s="64" t="s">
        <v>2702</v>
      </c>
      <c r="I73" s="63" t="s">
        <v>110</v>
      </c>
      <c r="J73" s="63" t="s">
        <v>819</v>
      </c>
      <c r="K73" s="66">
        <v>292693360</v>
      </c>
      <c r="L73" s="65" t="s">
        <v>1148</v>
      </c>
      <c r="M73" s="67">
        <v>1</v>
      </c>
      <c r="N73" s="65" t="s">
        <v>1151</v>
      </c>
      <c r="O73" s="65" t="s">
        <v>1148</v>
      </c>
      <c r="P73" s="79"/>
    </row>
    <row r="74" spans="1:16" s="7" customFormat="1" ht="24.75" customHeight="1" outlineLevel="1" x14ac:dyDescent="0.25">
      <c r="A74" s="143">
        <v>27</v>
      </c>
      <c r="B74" s="122" t="s">
        <v>2676</v>
      </c>
      <c r="C74" s="65" t="s">
        <v>31</v>
      </c>
      <c r="D74" s="63" t="s">
        <v>2707</v>
      </c>
      <c r="E74" s="144">
        <v>43808</v>
      </c>
      <c r="F74" s="144">
        <v>44143</v>
      </c>
      <c r="G74" s="156">
        <f t="shared" si="3"/>
        <v>11.166666666666666</v>
      </c>
      <c r="H74" s="64" t="s">
        <v>2712</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2707</v>
      </c>
      <c r="E75" s="144">
        <v>43808</v>
      </c>
      <c r="F75" s="144">
        <v>44143</v>
      </c>
      <c r="G75" s="156">
        <f t="shared" si="3"/>
        <v>11.166666666666666</v>
      </c>
      <c r="H75" s="122" t="s">
        <v>2712</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2707</v>
      </c>
      <c r="E76" s="144">
        <v>43808</v>
      </c>
      <c r="F76" s="144">
        <v>44143</v>
      </c>
      <c r="G76" s="156">
        <f t="shared" si="3"/>
        <v>11.166666666666666</v>
      </c>
      <c r="H76" s="122" t="s">
        <v>2712</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6"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6"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6"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6"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6"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6"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6"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6"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6"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6"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6"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6"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6"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6"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6"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6"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6"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6"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6"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6"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6"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6"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6"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6"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6"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6"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6"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6"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6"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6"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7" t="s">
        <v>2665</v>
      </c>
      <c r="C114" s="159" t="s">
        <v>31</v>
      </c>
      <c r="D114" s="120" t="s">
        <v>2703</v>
      </c>
      <c r="E114" s="144">
        <v>43883</v>
      </c>
      <c r="F114" s="144">
        <v>44165</v>
      </c>
      <c r="G114" s="156">
        <f>IF(AND(E114&lt;&gt;"",F114&lt;&gt;""),((F114-E114)/30),"")</f>
        <v>9.4</v>
      </c>
      <c r="H114" s="122" t="s">
        <v>2708</v>
      </c>
      <c r="I114" s="121" t="s">
        <v>110</v>
      </c>
      <c r="J114" s="121" t="s">
        <v>138</v>
      </c>
      <c r="K114" s="123">
        <v>530106820</v>
      </c>
      <c r="L114" s="100">
        <f>+IF(AND(K114&gt;0,O114="Ejecución"),(K114/877802)*Tabla28[[#This Row],[% participación]],IF(AND(K114&gt;0,O114&lt;&gt;"Ejecución"),"-",""))</f>
        <v>603.90249737412307</v>
      </c>
      <c r="M114" s="124" t="s">
        <v>1148</v>
      </c>
      <c r="N114" s="169">
        <v>1</v>
      </c>
      <c r="O114" s="158" t="s">
        <v>1150</v>
      </c>
      <c r="P114" s="78"/>
    </row>
    <row r="115" spans="1:16" s="6" customFormat="1" ht="24.75" customHeight="1" x14ac:dyDescent="0.25">
      <c r="A115" s="142">
        <v>2</v>
      </c>
      <c r="B115" s="157" t="s">
        <v>2665</v>
      </c>
      <c r="C115" s="159" t="s">
        <v>31</v>
      </c>
      <c r="D115" s="63" t="s">
        <v>2704</v>
      </c>
      <c r="E115" s="144">
        <v>43886</v>
      </c>
      <c r="F115" s="144">
        <v>44196</v>
      </c>
      <c r="G115" s="156">
        <f t="shared" ref="G115:G116" si="4">IF(AND(E115&lt;&gt;"",F115&lt;&gt;""),((F115-E115)/30),"")</f>
        <v>10.333333333333334</v>
      </c>
      <c r="H115" s="122" t="s">
        <v>2709</v>
      </c>
      <c r="I115" s="63" t="s">
        <v>110</v>
      </c>
      <c r="J115" s="63" t="s">
        <v>819</v>
      </c>
      <c r="K115" s="68">
        <v>4497015740</v>
      </c>
      <c r="L115" s="100">
        <f>+IF(AND(K115&gt;0,O115="Ejecución"),(K115/877802)*Tabla28[[#This Row],[% participación]],IF(AND(K115&gt;0,O115&lt;&gt;"Ejecución"),"-",""))</f>
        <v>5123.0411186121701</v>
      </c>
      <c r="M115" s="124" t="s">
        <v>1148</v>
      </c>
      <c r="N115" s="169">
        <v>1</v>
      </c>
      <c r="O115" s="158" t="s">
        <v>1150</v>
      </c>
      <c r="P115" s="78"/>
    </row>
    <row r="116" spans="1:16" s="6" customFormat="1" ht="24.75" customHeight="1" x14ac:dyDescent="0.25">
      <c r="A116" s="142">
        <v>3</v>
      </c>
      <c r="B116" s="157" t="s">
        <v>2665</v>
      </c>
      <c r="C116" s="159" t="s">
        <v>31</v>
      </c>
      <c r="D116" s="63" t="s">
        <v>2705</v>
      </c>
      <c r="E116" s="144">
        <v>43922</v>
      </c>
      <c r="F116" s="144">
        <v>44186</v>
      </c>
      <c r="G116" s="156">
        <f t="shared" si="4"/>
        <v>8.8000000000000007</v>
      </c>
      <c r="H116" s="122" t="s">
        <v>2710</v>
      </c>
      <c r="I116" s="63" t="s">
        <v>110</v>
      </c>
      <c r="J116" s="63" t="s">
        <v>819</v>
      </c>
      <c r="K116" s="68">
        <v>1331665600</v>
      </c>
      <c r="L116" s="100">
        <f>+IF(AND(K116&gt;0,O116="Ejecución"),(K116/877802)*Tabla28[[#This Row],[% participación]],IF(AND(K116&gt;0,O116&lt;&gt;"Ejecución"),"-",""))</f>
        <v>1517.0455296296886</v>
      </c>
      <c r="M116" s="124" t="s">
        <v>1148</v>
      </c>
      <c r="N116" s="169">
        <v>1</v>
      </c>
      <c r="O116" s="158" t="s">
        <v>1150</v>
      </c>
      <c r="P116" s="78"/>
    </row>
    <row r="117" spans="1:16" s="6" customFormat="1" ht="24.75" customHeight="1" outlineLevel="1" x14ac:dyDescent="0.25">
      <c r="A117" s="142">
        <v>4</v>
      </c>
      <c r="B117" s="157" t="s">
        <v>2665</v>
      </c>
      <c r="C117" s="159" t="s">
        <v>31</v>
      </c>
      <c r="D117" s="63" t="s">
        <v>2706</v>
      </c>
      <c r="E117" s="144">
        <v>43883</v>
      </c>
      <c r="F117" s="144">
        <v>44196</v>
      </c>
      <c r="G117" s="156">
        <f t="shared" ref="G117:G159" si="5">IF(AND(E117&lt;&gt;"",F117&lt;&gt;""),((F117-E117)/30),"")</f>
        <v>10.433333333333334</v>
      </c>
      <c r="H117" s="122" t="s">
        <v>2711</v>
      </c>
      <c r="I117" s="63" t="s">
        <v>110</v>
      </c>
      <c r="J117" s="63" t="s">
        <v>773</v>
      </c>
      <c r="K117" s="68">
        <v>2073373305</v>
      </c>
      <c r="L117" s="100">
        <f>+IF(AND(K117&gt;0,O117="Ejecución"),(K117/877802)*Tabla28[[#This Row],[% participación]],IF(AND(K117&gt;0,O117&lt;&gt;"Ejecución"),"-",""))</f>
        <v>2362.0056744003773</v>
      </c>
      <c r="M117" s="124" t="s">
        <v>1148</v>
      </c>
      <c r="N117" s="169">
        <v>1</v>
      </c>
      <c r="O117" s="158" t="s">
        <v>1150</v>
      </c>
      <c r="P117" s="78"/>
    </row>
    <row r="118" spans="1:16" s="7" customFormat="1" ht="24.75" customHeight="1" outlineLevel="1" x14ac:dyDescent="0.25">
      <c r="A118" s="143">
        <v>5</v>
      </c>
      <c r="B118" s="157" t="s">
        <v>2665</v>
      </c>
      <c r="C118" s="159" t="s">
        <v>31</v>
      </c>
      <c r="D118" s="63" t="s">
        <v>2713</v>
      </c>
      <c r="E118" s="144">
        <v>43881</v>
      </c>
      <c r="F118" s="144">
        <v>44196</v>
      </c>
      <c r="G118" s="156">
        <f t="shared" si="5"/>
        <v>10.5</v>
      </c>
      <c r="H118" s="122" t="s">
        <v>2714</v>
      </c>
      <c r="I118" s="63" t="s">
        <v>1155</v>
      </c>
      <c r="J118" s="63" t="s">
        <v>1035</v>
      </c>
      <c r="K118" s="68">
        <v>593612374</v>
      </c>
      <c r="L118" s="100">
        <f>+IF(AND(K118&gt;0,O118="Ejecución"),(K118/877802)*Tabla28[[#This Row],[% participación]],IF(AND(K118&gt;0,O118&lt;&gt;"Ejecución"),"-",""))</f>
        <v>676.2486004816576</v>
      </c>
      <c r="M118" s="124" t="s">
        <v>1148</v>
      </c>
      <c r="N118" s="169">
        <v>1</v>
      </c>
      <c r="O118" s="158" t="s">
        <v>1150</v>
      </c>
      <c r="P118" s="79"/>
    </row>
    <row r="119" spans="1:16" s="7" customFormat="1" ht="24.75" customHeight="1" outlineLevel="1" x14ac:dyDescent="0.25">
      <c r="A119" s="143">
        <v>6</v>
      </c>
      <c r="B119" s="157" t="s">
        <v>2665</v>
      </c>
      <c r="C119" s="159" t="s">
        <v>31</v>
      </c>
      <c r="D119" s="121" t="s">
        <v>2715</v>
      </c>
      <c r="E119" s="144">
        <v>44167</v>
      </c>
      <c r="F119" s="144">
        <v>44773</v>
      </c>
      <c r="G119" s="156">
        <f t="shared" si="5"/>
        <v>20.2</v>
      </c>
      <c r="H119" s="122" t="s">
        <v>2717</v>
      </c>
      <c r="I119" s="63" t="s">
        <v>110</v>
      </c>
      <c r="J119" s="121" t="s">
        <v>819</v>
      </c>
      <c r="K119" s="68">
        <v>5809877659</v>
      </c>
      <c r="L119" s="100">
        <f>+IF(AND(K119&gt;0,O119="Ejecución"),(K119/877802)*Tabla28[[#This Row],[% participación]],IF(AND(K119&gt;0,O119&lt;&gt;"Ejecución"),"-",""))</f>
        <v>6618.6653242986458</v>
      </c>
      <c r="M119" s="65" t="s">
        <v>1148</v>
      </c>
      <c r="N119" s="169">
        <f t="shared" ref="N119:N160" si="6">+IF(M119="No",1,IF(M119="Si","Ingrese %",""))</f>
        <v>1</v>
      </c>
      <c r="O119" s="158" t="s">
        <v>1150</v>
      </c>
      <c r="P119" s="79"/>
    </row>
    <row r="120" spans="1:16" s="7" customFormat="1" ht="24.75" customHeight="1" outlineLevel="1" x14ac:dyDescent="0.25">
      <c r="A120" s="143">
        <v>7</v>
      </c>
      <c r="B120" s="157" t="s">
        <v>2665</v>
      </c>
      <c r="C120" s="159" t="s">
        <v>31</v>
      </c>
      <c r="D120" s="63" t="s">
        <v>2716</v>
      </c>
      <c r="E120" s="144">
        <v>44167</v>
      </c>
      <c r="F120" s="144">
        <v>44773</v>
      </c>
      <c r="G120" s="156">
        <f t="shared" si="5"/>
        <v>20.2</v>
      </c>
      <c r="H120" s="64" t="s">
        <v>2718</v>
      </c>
      <c r="I120" s="63" t="s">
        <v>110</v>
      </c>
      <c r="J120" s="121" t="s">
        <v>819</v>
      </c>
      <c r="K120" s="68">
        <v>5057387060</v>
      </c>
      <c r="L120" s="100">
        <f>+IF(AND(K120&gt;0,O120="Ejecución"),(K120/877802)*Tabla28[[#This Row],[% participación]],IF(AND(K120&gt;0,O120&lt;&gt;"Ejecución"),"-",""))</f>
        <v>5761.4212088830964</v>
      </c>
      <c r="M120" s="65" t="s">
        <v>1148</v>
      </c>
      <c r="N120" s="169">
        <f t="shared" si="6"/>
        <v>1</v>
      </c>
      <c r="O120" s="158" t="s">
        <v>1150</v>
      </c>
      <c r="P120" s="79"/>
    </row>
    <row r="121" spans="1:16" s="7" customFormat="1" ht="24.75" customHeight="1" outlineLevel="1" x14ac:dyDescent="0.25">
      <c r="A121" s="143">
        <v>8</v>
      </c>
      <c r="B121" s="157" t="s">
        <v>2665</v>
      </c>
      <c r="C121" s="159" t="s">
        <v>31</v>
      </c>
      <c r="D121" s="63"/>
      <c r="E121" s="144"/>
      <c r="F121" s="144"/>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3">
        <v>9</v>
      </c>
      <c r="B122" s="157" t="s">
        <v>2665</v>
      </c>
      <c r="C122" s="159" t="s">
        <v>31</v>
      </c>
      <c r="D122" s="63"/>
      <c r="E122" s="144"/>
      <c r="F122" s="144"/>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3">
        <v>10</v>
      </c>
      <c r="B123" s="157" t="s">
        <v>2665</v>
      </c>
      <c r="C123" s="159" t="s">
        <v>31</v>
      </c>
      <c r="D123" s="63"/>
      <c r="E123" s="144"/>
      <c r="F123" s="144"/>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3">
        <v>11</v>
      </c>
      <c r="B124" s="157" t="s">
        <v>2665</v>
      </c>
      <c r="C124" s="159" t="s">
        <v>31</v>
      </c>
      <c r="D124" s="63"/>
      <c r="E124" s="144"/>
      <c r="F124" s="144"/>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3">
        <v>12</v>
      </c>
      <c r="B125" s="157" t="s">
        <v>2665</v>
      </c>
      <c r="C125" s="159" t="s">
        <v>31</v>
      </c>
      <c r="D125" s="63"/>
      <c r="E125" s="144"/>
      <c r="F125" s="144"/>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3">
        <v>13</v>
      </c>
      <c r="B126" s="157" t="s">
        <v>2665</v>
      </c>
      <c r="C126" s="159" t="s">
        <v>31</v>
      </c>
      <c r="D126" s="63"/>
      <c r="E126" s="144"/>
      <c r="F126" s="144"/>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3">
        <v>14</v>
      </c>
      <c r="B127" s="157" t="s">
        <v>2665</v>
      </c>
      <c r="C127" s="159" t="s">
        <v>31</v>
      </c>
      <c r="D127" s="63"/>
      <c r="E127" s="144"/>
      <c r="F127" s="144"/>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3">
        <v>15</v>
      </c>
      <c r="B128" s="157" t="s">
        <v>2665</v>
      </c>
      <c r="C128" s="159" t="s">
        <v>31</v>
      </c>
      <c r="D128" s="63"/>
      <c r="E128" s="144"/>
      <c r="F128" s="144"/>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3">
        <v>16</v>
      </c>
      <c r="B129" s="157" t="s">
        <v>2665</v>
      </c>
      <c r="C129" s="159" t="s">
        <v>31</v>
      </c>
      <c r="D129" s="63"/>
      <c r="E129" s="144"/>
      <c r="F129" s="144"/>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3">
        <v>17</v>
      </c>
      <c r="B130" s="157" t="s">
        <v>2665</v>
      </c>
      <c r="C130" s="159" t="s">
        <v>31</v>
      </c>
      <c r="D130" s="63"/>
      <c r="E130" s="144"/>
      <c r="F130" s="144"/>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3">
        <v>18</v>
      </c>
      <c r="B131" s="157" t="s">
        <v>2665</v>
      </c>
      <c r="C131" s="159" t="s">
        <v>31</v>
      </c>
      <c r="D131" s="63"/>
      <c r="E131" s="144"/>
      <c r="F131" s="144"/>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3">
        <v>19</v>
      </c>
      <c r="B132" s="157" t="s">
        <v>2665</v>
      </c>
      <c r="C132" s="159" t="s">
        <v>31</v>
      </c>
      <c r="D132" s="63"/>
      <c r="E132" s="144"/>
      <c r="F132" s="144"/>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3">
        <v>20</v>
      </c>
      <c r="B133" s="157" t="s">
        <v>2665</v>
      </c>
      <c r="C133" s="159" t="s">
        <v>31</v>
      </c>
      <c r="D133" s="63"/>
      <c r="E133" s="144"/>
      <c r="F133" s="144"/>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3">
        <v>21</v>
      </c>
      <c r="B134" s="157" t="s">
        <v>2665</v>
      </c>
      <c r="C134" s="159" t="s">
        <v>31</v>
      </c>
      <c r="D134" s="63"/>
      <c r="E134" s="144"/>
      <c r="F134" s="144"/>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3">
        <v>22</v>
      </c>
      <c r="B135" s="157" t="s">
        <v>2665</v>
      </c>
      <c r="C135" s="159" t="s">
        <v>31</v>
      </c>
      <c r="D135" s="63"/>
      <c r="E135" s="144"/>
      <c r="F135" s="144"/>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3">
        <v>23</v>
      </c>
      <c r="B136" s="157" t="s">
        <v>2665</v>
      </c>
      <c r="C136" s="159" t="s">
        <v>31</v>
      </c>
      <c r="D136" s="63"/>
      <c r="E136" s="144"/>
      <c r="F136" s="144"/>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3">
        <v>24</v>
      </c>
      <c r="B137" s="157" t="s">
        <v>2665</v>
      </c>
      <c r="C137" s="159" t="s">
        <v>31</v>
      </c>
      <c r="D137" s="63"/>
      <c r="E137" s="144"/>
      <c r="F137" s="144"/>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3">
        <v>25</v>
      </c>
      <c r="B138" s="157" t="s">
        <v>2665</v>
      </c>
      <c r="C138" s="159" t="s">
        <v>31</v>
      </c>
      <c r="D138" s="63"/>
      <c r="E138" s="144"/>
      <c r="F138" s="144"/>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3">
        <v>26</v>
      </c>
      <c r="B139" s="157" t="s">
        <v>2665</v>
      </c>
      <c r="C139" s="159" t="s">
        <v>31</v>
      </c>
      <c r="D139" s="63"/>
      <c r="E139" s="144"/>
      <c r="F139" s="144"/>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3">
        <v>27</v>
      </c>
      <c r="B140" s="157" t="s">
        <v>2665</v>
      </c>
      <c r="C140" s="159" t="s">
        <v>31</v>
      </c>
      <c r="D140" s="63"/>
      <c r="E140" s="144"/>
      <c r="F140" s="144"/>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3">
        <v>28</v>
      </c>
      <c r="B141" s="157" t="s">
        <v>2665</v>
      </c>
      <c r="C141" s="159" t="s">
        <v>31</v>
      </c>
      <c r="D141" s="63"/>
      <c r="E141" s="144"/>
      <c r="F141" s="144"/>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3">
        <v>29</v>
      </c>
      <c r="B142" s="157" t="s">
        <v>2665</v>
      </c>
      <c r="C142" s="159" t="s">
        <v>31</v>
      </c>
      <c r="D142" s="63"/>
      <c r="E142" s="144"/>
      <c r="F142" s="144"/>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3">
        <v>30</v>
      </c>
      <c r="B143" s="157" t="s">
        <v>2665</v>
      </c>
      <c r="C143" s="159" t="s">
        <v>31</v>
      </c>
      <c r="D143" s="63"/>
      <c r="E143" s="144"/>
      <c r="F143" s="144"/>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3">
        <v>31</v>
      </c>
      <c r="B144" s="157" t="s">
        <v>2665</v>
      </c>
      <c r="C144" s="159" t="s">
        <v>31</v>
      </c>
      <c r="D144" s="63"/>
      <c r="E144" s="144"/>
      <c r="F144" s="144"/>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3">
        <v>32</v>
      </c>
      <c r="B145" s="157" t="s">
        <v>2665</v>
      </c>
      <c r="C145" s="159" t="s">
        <v>31</v>
      </c>
      <c r="D145" s="63"/>
      <c r="E145" s="144"/>
      <c r="F145" s="144"/>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3">
        <v>33</v>
      </c>
      <c r="B146" s="157" t="s">
        <v>2665</v>
      </c>
      <c r="C146" s="159" t="s">
        <v>31</v>
      </c>
      <c r="D146" s="63"/>
      <c r="E146" s="144"/>
      <c r="F146" s="144"/>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3">
        <v>34</v>
      </c>
      <c r="B147" s="157" t="s">
        <v>2665</v>
      </c>
      <c r="C147" s="159" t="s">
        <v>31</v>
      </c>
      <c r="D147" s="63"/>
      <c r="E147" s="144"/>
      <c r="F147" s="144"/>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3">
        <v>35</v>
      </c>
      <c r="B148" s="157" t="s">
        <v>2665</v>
      </c>
      <c r="C148" s="159" t="s">
        <v>31</v>
      </c>
      <c r="D148" s="63"/>
      <c r="E148" s="144"/>
      <c r="F148" s="144"/>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3">
        <v>36</v>
      </c>
      <c r="B149" s="157" t="s">
        <v>2665</v>
      </c>
      <c r="C149" s="159" t="s">
        <v>31</v>
      </c>
      <c r="D149" s="63"/>
      <c r="E149" s="144"/>
      <c r="F149" s="144"/>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3">
        <v>37</v>
      </c>
      <c r="B150" s="157" t="s">
        <v>2665</v>
      </c>
      <c r="C150" s="159" t="s">
        <v>31</v>
      </c>
      <c r="D150" s="63"/>
      <c r="E150" s="144"/>
      <c r="F150" s="144"/>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3">
        <v>38</v>
      </c>
      <c r="B151" s="157" t="s">
        <v>2665</v>
      </c>
      <c r="C151" s="159" t="s">
        <v>31</v>
      </c>
      <c r="D151" s="63"/>
      <c r="E151" s="144"/>
      <c r="F151" s="144"/>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3">
        <v>39</v>
      </c>
      <c r="B152" s="157" t="s">
        <v>2665</v>
      </c>
      <c r="C152" s="159" t="s">
        <v>31</v>
      </c>
      <c r="D152" s="63"/>
      <c r="E152" s="144"/>
      <c r="F152" s="144"/>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3">
        <v>40</v>
      </c>
      <c r="B153" s="157" t="s">
        <v>2665</v>
      </c>
      <c r="C153" s="159" t="s">
        <v>31</v>
      </c>
      <c r="D153" s="63"/>
      <c r="E153" s="144"/>
      <c r="F153" s="144"/>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3">
        <v>41</v>
      </c>
      <c r="B154" s="157" t="s">
        <v>2665</v>
      </c>
      <c r="C154" s="159" t="s">
        <v>31</v>
      </c>
      <c r="D154" s="63"/>
      <c r="E154" s="144"/>
      <c r="F154" s="144"/>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3">
        <v>42</v>
      </c>
      <c r="B155" s="157" t="s">
        <v>2665</v>
      </c>
      <c r="C155" s="159" t="s">
        <v>31</v>
      </c>
      <c r="D155" s="63"/>
      <c r="E155" s="144"/>
      <c r="F155" s="144"/>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3">
        <v>43</v>
      </c>
      <c r="B156" s="157" t="s">
        <v>2665</v>
      </c>
      <c r="C156" s="159" t="s">
        <v>31</v>
      </c>
      <c r="D156" s="63"/>
      <c r="E156" s="144"/>
      <c r="F156" s="144"/>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3">
        <v>44</v>
      </c>
      <c r="B157" s="157" t="s">
        <v>2665</v>
      </c>
      <c r="C157" s="159" t="s">
        <v>31</v>
      </c>
      <c r="D157" s="63"/>
      <c r="E157" s="144"/>
      <c r="F157" s="144"/>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3">
        <v>45</v>
      </c>
      <c r="B158" s="157" t="s">
        <v>2665</v>
      </c>
      <c r="C158" s="159" t="s">
        <v>31</v>
      </c>
      <c r="D158" s="63"/>
      <c r="E158" s="144"/>
      <c r="F158" s="144"/>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3">
        <v>46</v>
      </c>
      <c r="B159" s="157" t="s">
        <v>2665</v>
      </c>
      <c r="C159" s="159" t="s">
        <v>31</v>
      </c>
      <c r="D159" s="63"/>
      <c r="E159" s="144"/>
      <c r="F159" s="144"/>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3">
        <v>47</v>
      </c>
      <c r="B160" s="157" t="s">
        <v>2665</v>
      </c>
      <c r="C160" s="159" t="s">
        <v>31</v>
      </c>
      <c r="D160" s="63"/>
      <c r="E160" s="144"/>
      <c r="F160" s="144"/>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1.5100000000000001E-2</v>
      </c>
      <c r="G179" s="161">
        <f>IF(F179&gt;0,SUM(E179+F179),"")</f>
        <v>3.5099999999999999E-2</v>
      </c>
      <c r="H179" s="5"/>
      <c r="I179" s="189" t="s">
        <v>2671</v>
      </c>
      <c r="J179" s="189"/>
      <c r="K179" s="189"/>
      <c r="L179" s="189"/>
      <c r="M179" s="168">
        <v>3.5099999999999999E-2</v>
      </c>
      <c r="O179" s="8"/>
      <c r="Q179" s="19"/>
      <c r="R179" s="155">
        <f>IF(M179&gt;0,SUM(L179+M179),"")</f>
        <v>3.5099999999999999E-2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3.5099999999999999E-2</v>
      </c>
      <c r="D185" s="91" t="s">
        <v>2628</v>
      </c>
      <c r="E185" s="94">
        <f>+(C185*SUM(K20:K35))</f>
        <v>288696685.64489996</v>
      </c>
      <c r="F185" s="92"/>
      <c r="G185" s="93"/>
      <c r="H185" s="88"/>
      <c r="I185" s="90" t="s">
        <v>2627</v>
      </c>
      <c r="J185" s="162">
        <f>+SUM(M179:M183)</f>
        <v>3.5099999999999999E-2</v>
      </c>
      <c r="K185" s="234" t="s">
        <v>2628</v>
      </c>
      <c r="L185" s="234"/>
      <c r="M185" s="94">
        <f>+J185*(SUM(K20:K35))</f>
        <v>288696685.64489996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2719</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2720</v>
      </c>
      <c r="J211" s="27" t="s">
        <v>2622</v>
      </c>
      <c r="K211" s="125" t="s">
        <v>2720</v>
      </c>
      <c r="L211" s="21"/>
      <c r="M211" s="21"/>
      <c r="N211" s="21"/>
      <c r="O211" s="8"/>
    </row>
    <row r="212" spans="1:15" x14ac:dyDescent="0.25">
      <c r="A212" s="9"/>
      <c r="B212" s="27" t="s">
        <v>2619</v>
      </c>
      <c r="C212" s="125" t="s">
        <v>2719</v>
      </c>
      <c r="D212" s="21"/>
      <c r="G212" s="27" t="s">
        <v>2621</v>
      </c>
      <c r="H212" s="173">
        <v>3017650601</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a65d333d-5b59-4810-bc94-b80d9325abbc"/>
    <ds:schemaRef ds:uri="http://schemas.microsoft.com/office/2006/metadata/properties"/>
    <ds:schemaRef ds:uri="4fb10211-09fb-4e80-9f0b-184718d5d98c"/>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