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RICA PC\Desktop\INVITACIONES 2021\"/>
    </mc:Choice>
  </mc:AlternateContent>
  <xr:revisionPtr revIDLastSave="0" documentId="13_ncr:1_{7DDF2CED-9970-4F45-B36C-C653A62BCE2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<sst xmlns="http://schemas.openxmlformats.org/spreadsheetml/2006/main" count="3066" uniqueCount="2692">
  <si>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</si>
  <si>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</si>
  <si>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</si>
  <si>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</si>
  <si>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</si>
  <si>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</si>
  <si>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</si>
  <si>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</si>
  <si>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</si>
  <si>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</si>
  <si>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</si>
  <si>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</si>
  <si>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</si>
  <si>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</si>
  <si>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</si>
  <si>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</si>
  <si>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</si>
  <si>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</si>
  <si>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</si>
  <si>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</si>
  <si>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</si>
  <si>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</si>
  <si>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</si>
  <si>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</si>
  <si>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</si>
  <si>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</si>
  <si>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</si>
  <si>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</si>
  <si>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</si>
  <si>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</si>
  <si>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</si>
  <si>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</si>
  <si>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</si>
  <si>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</si>
  <si>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</si>
  <si>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</si>
  <si>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</si>
  <si>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</si>
  <si>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</si>
  <si>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</si>
  <si>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</si>
  <si>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</si>
  <si>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</si>
  <si>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</si>
  <si>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</si>
  <si>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</si>
  <si>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</si>
  <si>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</si>
  <si>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</si>
  <si>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</si>
  <si>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</si>
  <si>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</si>
  <si>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</si>
  <si>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</si>
  <si>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</si>
  <si>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</si>
  <si>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</si>
  <si>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</si>
  <si>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</si>
  <si>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</si>
  <si>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</si>
  <si>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</si>
  <si>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</si>
  <si>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</si>
  <si>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</si>
  <si>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</si>
  <si>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</si>
  <si>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</si>
  <si>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</si>
  <si>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</si>
  <si>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</si>
  <si>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</si>
  <si>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</si>
  <si>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</si>
  <si>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</si>
  <si>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</si>
  <si>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</si>
  <si>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</si>
  <si>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</si>
  <si>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</si>
  <si>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</si>
  <si>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</si>
  <si>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</si>
  <si>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</si>
  <si>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</si>
  <si>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</si>
  <si>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</si>
  <si>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</si>
  <si>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</si>
  <si>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</si>
  <si>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</si>
  <si>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</si>
  <si>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</si>
  <si>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</si>
  <si>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</si>
  <si>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</si>
  <si>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</si>
  <si>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</si>
  <si>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</si>
  <si>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</si>
  <si>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</si>
  <si>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</si>
  <si>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</si>
  <si>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</si>
  <si>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</si>
  <si>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</si>
  <si>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</si>
  <si>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</si>
  <si>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</si>
  <si>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</si>
  <si>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</si>
  <si>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</si>
  <si>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</si>
  <si>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</si>
  <si>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</si>
  <si>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</si>
  <si>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</si>
  <si>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</si>
  <si>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</si>
  <si>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</si>
  <si>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</si>
  <si>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</si>
  <si>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</si>
  <si>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</si>
  <si>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</si>
  <si>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</si>
  <si>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</si>
  <si>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</si>
  <si>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</si>
  <si>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</si>
  <si>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</si>
  <si>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</si>
  <si>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</si>
  <si>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</si>
  <si>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</si>
  <si>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</si>
  <si>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</si>
  <si>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</si>
  <si>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</si>
  <si>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</si>
  <si>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</si>
  <si>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</si>
  <si>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</si>
  <si>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</si>
  <si>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</si>
  <si>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</si>
  <si>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</si>
  <si>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</si>
  <si>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</si>
  <si>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</si>
  <si>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</si>
  <si>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</si>
  <si>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</si>
  <si>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</si>
  <si>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</si>
  <si>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</si>
  <si>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</si>
  <si>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</si>
  <si>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</si>
  <si>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</si>
  <si>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</si>
  <si>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</si>
  <si>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</si>
  <si>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</si>
  <si>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</si>
  <si>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</si>
  <si>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</si>
  <si>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</si>
  <si>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</si>
  <si>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</si>
  <si>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</si>
  <si>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</si>
  <si>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</si>
  <si>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</si>
  <si>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</si>
  <si>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</si>
  <si>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</si>
  <si>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</si>
  <si>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</si>
  <si>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</si>
  <si>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</si>
  <si>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</si>
  <si>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</si>
  <si>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</si>
  <si>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</si>
  <si>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</si>
  <si>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</si>
  <si>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</si>
  <si>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</si>
  <si>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</si>
  <si>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</si>
  <si>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</si>
  <si>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</si>
  <si>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</si>
  <si>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</si>
  <si>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</si>
  <si>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</si>
  <si>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</si>
  <si>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</si>
  <si>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</si>
  <si>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</si>
  <si>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</si>
  <si>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</si>
  <si>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</si>
  <si>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</si>
  <si>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</si>
  <si>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</si>
  <si>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</si>
  <si>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</si>
  <si>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</si>
  <si>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</si>
  <si>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</si>
  <si>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</si>
  <si>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</si>
  <si>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</si>
  <si>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</si>
  <si>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</si>
  <si>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</si>
  <si>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</si>
  <si>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</si>
  <si>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</si>
  <si>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</si>
  <si>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</si>
  <si>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</si>
  <si>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</si>
  <si>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</si>
  <si>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</si>
  <si>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</si>
  <si>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</si>
  <si>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</si>
  <si>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</si>
  <si>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</si>
  <si>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</si>
  <si>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</si>
  <si>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</si>
  <si>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</si>
  <si>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</si>
  <si>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</si>
  <si>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</si>
  <si>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</si>
  <si>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</si>
  <si>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</si>
  <si>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</si>
  <si>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</si>
  <si>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</si>
  <si>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</si>
  <si>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</si>
  <si>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</si>
  <si>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</si>
  <si>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</si>
  <si>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</si>
  <si>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</si>
  <si>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</si>
  <si>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</si>
  <si>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</si>
  <si>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</si>
  <si>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</si>
  <si>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</si>
  <si>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</si>
  <si>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</si>
  <si>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</si>
  <si>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</si>
  <si>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</si>
  <si>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</si>
  <si>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</si>
  <si>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</si>
  <si>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</si>
  <si>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</si>
  <si>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</si>
  <si>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</si>
  <si>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</si>
  <si>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</si>
  <si>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</si>
  <si>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</si>
  <si>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</si>
  <si>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</si>
  <si>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</si>
  <si>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</si>
  <si>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</si>
  <si>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</si>
  <si>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</si>
  <si>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</si>
  <si>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</si>
  <si>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</si>
  <si>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</si>
  <si>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</si>
  <si>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</si>
  <si>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</si>
  <si>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</si>
  <si>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</si>
  <si>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</si>
  <si>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</si>
  <si>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</si>
  <si>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</si>
  <si>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</si>
  <si>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</si>
  <si>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</si>
  <si>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</si>
  <si>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</si>
  <si>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</si>
  <si>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</si>
  <si>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</si>
  <si>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</si>
  <si>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</si>
  <si>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</si>
  <si>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</si>
  <si>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</si>
  <si>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</si>
  <si>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</si>
  <si>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</si>
  <si>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</si>
  <si>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</si>
  <si>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</si>
  <si>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</si>
  <si>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</si>
  <si>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</si>
  <si>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</si>
  <si>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</si>
  <si>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</si>
  <si>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</si>
  <si>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</si>
  <si>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</si>
  <si>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</si>
  <si>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</si>
  <si>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</si>
  <si>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</si>
  <si>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</si>
  <si>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</si>
  <si>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</si>
  <si>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</si>
  <si>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</si>
  <si>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</si>
  <si>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</si>
  <si>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</si>
  <si>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</si>
  <si>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</si>
  <si>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</si>
  <si>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</si>
  <si>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</si>
  <si>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</si>
  <si>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</si>
  <si>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</si>
  <si>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</si>
  <si>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</si>
  <si>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</si>
  <si>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</si>
  <si>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</si>
  <si>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</si>
  <si>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</si>
  <si>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</si>
  <si>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</si>
  <si>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</si>
  <si>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</si>
  <si>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</si>
  <si>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</si>
  <si>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</si>
  <si>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</si>
  <si>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</si>
  <si>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</si>
  <si>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</si>
  <si>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</si>
  <si>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</si>
  <si>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</si>
  <si>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</si>
  <si>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</si>
  <si>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</si>
  <si>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</si>
  <si>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</si>
  <si>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</si>
  <si>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</si>
  <si>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</si>
  <si>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</si>
  <si>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</si>
  <si>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</si>
  <si>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</si>
  <si>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</si>
  <si>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</si>
  <si>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</si>
  <si>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</si>
  <si>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</si>
  <si>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</si>
  <si>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</si>
  <si>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</si>
  <si>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</si>
  <si>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</si>
  <si>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</si>
  <si>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</si>
  <si>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</si>
  <si>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</si>
  <si>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</si>
  <si>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</si>
  <si>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</si>
  <si>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</si>
  <si>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</si>
  <si>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</si>
  <si>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</si>
  <si>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</si>
  <si>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</si>
  <si>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</si>
  <si>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</si>
  <si>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</si>
  <si>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</si>
  <si>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</si>
  <si>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</si>
  <si>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</si>
  <si>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</si>
  <si>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</si>
  <si>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</si>
  <si>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</si>
  <si>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</si>
  <si>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</si>
  <si>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</si>
  <si>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</si>
  <si>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</si>
  <si>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</si>
  <si>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</si>
  <si>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</si>
  <si>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</si>
  <si>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</si>
  <si>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</si>
  <si>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</si>
  <si>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</si>
  <si>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</si>
  <si>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</si>
  <si>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</si>
  <si>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</si>
  <si>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</si>
  <si>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</si>
  <si>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</si>
  <si>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</si>
  <si>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</si>
  <si>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</si>
  <si>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</si>
  <si>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</si>
  <si>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</si>
  <si>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</si>
  <si>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</si>
  <si>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</si>
  <si>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</si>
  <si>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</si>
  <si>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</si>
  <si>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</si>
  <si>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</si>
  <si>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</si>
  <si>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</si>
  <si>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</si>
  <si>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</si>
  <si>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</si>
  <si>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</si>
  <si>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</si>
  <si>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</si>
  <si>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</si>
  <si>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</si>
  <si>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</si>
  <si>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</si>
  <si>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</si>
  <si>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</si>
  <si>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</si>
  <si>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</si>
  <si>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</si>
  <si>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</si>
  <si>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</si>
  <si>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</si>
  <si>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</si>
  <si>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</si>
  <si>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</si>
  <si>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</si>
  <si>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</si>
  <si>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</si>
  <si>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</si>
  <si>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</si>
  <si>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</si>
  <si>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</si>
  <si>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</si>
  <si>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</si>
  <si>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</si>
  <si>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</si>
  <si>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</si>
  <si>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</si>
  <si>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</si>
  <si>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</si>
  <si>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</si>
  <si>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</si>
  <si>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</si>
  <si>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</si>
  <si>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</si>
  <si>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</si>
  <si>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</si>
  <si>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</si>
  <si>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</si>
  <si>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</si>
  <si>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</si>
  <si>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</si>
  <si>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</si>
  <si>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</si>
  <si>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</si>
  <si>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</si>
  <si>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</si>
  <si>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</si>
  <si>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</si>
  <si>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</si>
  <si>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</si>
  <si>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</si>
  <si>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</si>
  <si>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</si>
  <si>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</si>
  <si>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</si>
  <si>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</si>
  <si>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</si>
  <si>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</si>
  <si>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</si>
  <si>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</si>
  <si>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</si>
  <si>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</si>
  <si>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</si>
  <si>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</si>
  <si>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</si>
  <si>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</si>
  <si>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</si>
  <si>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</si>
  <si>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</si>
  <si>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</si>
  <si>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</si>
  <si>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</si>
  <si>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</si>
  <si>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</si>
  <si>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</si>
  <si>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</si>
  <si>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</si>
  <si>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</si>
  <si>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</si>
  <si>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</si>
  <si>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</si>
  <si>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</si>
  <si>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</si>
  <si>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</si>
  <si>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</si>
  <si>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</si>
  <si>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</si>
  <si>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</si>
  <si>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</si>
  <si>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</si>
  <si>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</si>
  <si>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</si>
  <si>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</si>
  <si>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</si>
  <si>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</si>
  <si>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</si>
  <si>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</si>
  <si>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</si>
  <si>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</si>
  <si>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</si>
  <si>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</si>
  <si>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</si>
  <si>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</si>
  <si>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</si>
  <si>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</si>
  <si>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</si>
  <si>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</si>
  <si>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</si>
  <si>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</si>
  <si>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</si>
  <si>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</si>
  <si>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</si>
  <si>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</si>
  <si>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</si>
  <si>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</si>
  <si>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</si>
  <si>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</si>
  <si>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</si>
  <si>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</si>
  <si>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</si>
  <si>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</si>
  <si>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</si>
  <si>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</si>
  <si>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</si>
  <si>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</si>
  <si>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</si>
  <si>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</si>
  <si>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</si>
  <si>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</si>
  <si>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</si>
  <si>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</si>
  <si>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</si>
  <si>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</si>
  <si>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</si>
  <si>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</si>
  <si>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</si>
  <si>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</si>
  <si>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</si>
  <si>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</si>
  <si>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</si>
  <si>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</si>
  <si>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</si>
  <si>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</si>
  <si>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</si>
  <si>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</si>
  <si>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</si>
  <si>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</si>
  <si>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</si>
  <si>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</si>
  <si>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</si>
  <si>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</si>
  <si>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</si>
  <si>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</si>
  <si>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</si>
  <si>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</si>
  <si>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</si>
  <si>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</si>
  <si>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</si>
  <si>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</si>
  <si>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</si>
  <si>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</si>
  <si>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</si>
  <si>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</si>
  <si>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</si>
  <si>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</si>
  <si>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</si>
  <si>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</si>
  <si>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</si>
  <si>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</si>
  <si>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</si>
  <si>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</si>
  <si>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</si>
  <si>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</si>
  <si>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</si>
  <si>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</si>
  <si>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</si>
  <si>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</si>
  <si>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</si>
  <si>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</si>
  <si>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</si>
  <si>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</si>
  <si>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</si>
  <si>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</si>
  <si>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</si>
  <si>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</si>
  <si>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</si>
  <si>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</si>
  <si>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</si>
  <si>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</si>
  <si>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</si>
  <si>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</si>
  <si>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</si>
  <si>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</si>
  <si>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</si>
  <si>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</si>
  <si>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</si>
  <si>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</si>
  <si>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</si>
  <si>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</si>
  <si>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</si>
  <si>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</si>
  <si>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</si>
  <si>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</si>
  <si>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</si>
  <si>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</si>
  <si>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</si>
  <si>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</si>
  <si>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</si>
  <si>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</si>
  <si>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</si>
  <si>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</si>
  <si>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</si>
  <si>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</si>
  <si>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</si>
  <si>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</si>
  <si>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</si>
  <si>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</si>
  <si>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</si>
  <si>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</si>
  <si>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</si>
  <si>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</si>
  <si>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</si>
  <si>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</si>
  <si>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</si>
  <si>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</si>
  <si>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</si>
  <si>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</si>
  <si>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</si>
  <si>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</si>
  <si>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</si>
  <si>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</si>
  <si>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</si>
  <si>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</si>
  <si>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</si>
  <si>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</si>
  <si>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</si>
  <si>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</si>
  <si>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</si>
  <si>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</si>
  <si>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</si>
  <si>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</si>
  <si>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</si>
  <si>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</si>
  <si>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</si>
  <si>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</si>
  <si>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</si>
  <si>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</si>
  <si>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</si>
  <si>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</si>
  <si>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</si>
  <si>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</si>
  <si>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</si>
  <si>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</si>
  <si>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</si>
  <si>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</si>
  <si>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</si>
  <si>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</si>
  <si>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</si>
  <si>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</si>
  <si>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</si>
  <si>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</si>
  <si>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</si>
  <si>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</si>
  <si>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</si>
  <si>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</si>
  <si>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</si>
  <si>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</si>
  <si>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</si>
  <si>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</si>
  <si>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</si>
  <si>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</si>
  <si>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</si>
  <si>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</si>
  <si>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</si>
  <si>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</si>
  <si>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</si>
  <si>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</si>
  <si>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</si>
  <si>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</si>
  <si>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</si>
  <si>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</si>
  <si>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</si>
  <si>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</si>
  <si>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</si>
  <si>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</si>
  <si>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</si>
  <si>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</si>
  <si>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</si>
  <si>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</si>
  <si>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</si>
  <si>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</si>
  <si>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</si>
  <si>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</si>
  <si>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</si>
  <si>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</si>
  <si>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</si>
  <si>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</si>
  <si>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</si>
  <si>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</si>
  <si>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</si>
  <si>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</si>
  <si>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</si>
  <si>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</si>
  <si>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</si>
  <si>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</si>
  <si>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</si>
  <si>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</si>
  <si>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</si>
  <si>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</si>
  <si>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</si>
  <si>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</si>
  <si>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</si>
  <si>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</si>
  <si>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</si>
  <si>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</si>
  <si>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</si>
  <si>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</si>
  <si>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</si>
  <si>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</si>
  <si>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</si>
  <si>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</si>
  <si>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</si>
  <si>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</si>
  <si>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</si>
  <si>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</si>
  <si>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</si>
  <si>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</si>
  <si>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</si>
  <si>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</si>
  <si>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</si>
  <si>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</si>
  <si>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</si>
  <si>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</si>
  <si>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</si>
  <si>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</si>
  <si>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</si>
  <si>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</si>
  <si>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</si>
  <si>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</si>
  <si>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</si>
  <si>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</si>
  <si>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</si>
  <si>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</si>
  <si>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</si>
  <si>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</si>
  <si>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</si>
  <si>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</si>
  <si>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</si>
  <si>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</si>
  <si>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</si>
  <si>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</si>
  <si>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</si>
  <si>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</si>
  <si>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</si>
  <si>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</si>
  <si>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</si>
  <si>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</si>
  <si>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</si>
  <si>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</si>
  <si>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</si>
  <si>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</si>
  <si>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</si>
  <si>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</si>
  <si>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</si>
  <si>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</si>
  <si>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</si>
  <si>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</si>
  <si>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</si>
  <si>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</si>
  <si>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</si>
  <si>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</si>
  <si>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</si>
  <si>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</si>
  <si>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</si>
  <si>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</si>
  <si>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</si>
  <si>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</si>
  <si>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</si>
  <si>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</si>
  <si>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</si>
  <si>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</si>
  <si>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</si>
  <si>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</si>
  <si>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</si>
  <si>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</si>
  <si>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</si>
  <si>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</si>
  <si>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</si>
  <si>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</si>
  <si>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</si>
  <si>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</si>
  <si>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</si>
  <si>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</si>
  <si>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</si>
  <si>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</si>
  <si>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</si>
  <si>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</si>
  <si>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</si>
  <si>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</si>
  <si>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</si>
  <si>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</si>
  <si>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</si>
  <si>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</si>
  <si>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</si>
  <si>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</si>
  <si>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</si>
  <si>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</si>
  <si>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</si>
  <si>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</si>
  <si>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</si>
  <si>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</si>
  <si>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</si>
  <si>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</si>
  <si>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</si>
  <si>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</si>
  <si>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</si>
  <si>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</si>
  <si>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</si>
  <si>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</si>
  <si>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</si>
  <si>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</si>
  <si>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</si>
  <si>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</si>
  <si>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</si>
  <si>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</si>
  <si>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</si>
  <si>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</si>
  <si>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</si>
  <si>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</si>
  <si>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</si>
  <si>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</si>
  <si>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</si>
  <si>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</si>
  <si>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</si>
  <si>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</si>
  <si>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</si>
  <si>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</si>
  <si>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</si>
  <si>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</si>
  <si>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</si>
  <si>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</si>
  <si>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</si>
  <si>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</si>
  <si>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</si>
  <si>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</si>
  <si>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</si>
  <si>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</si>
  <si>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</si>
  <si>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</si>
  <si>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</si>
  <si>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</si>
  <si>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</si>
  <si>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</si>
  <si>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</si>
  <si>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</si>
  <si>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</si>
  <si>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</si>
  <si>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</si>
  <si>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</si>
  <si>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</si>
  <si>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</si>
  <si>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</si>
  <si>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</si>
  <si>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</si>
  <si>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</si>
  <si>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</si>
  <si>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</si>
  <si>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</si>
  <si>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</si>
  <si>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</si>
  <si>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</si>
  <si>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</si>
  <si>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</si>
  <si>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</si>
  <si>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</si>
  <si>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</si>
  <si>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</si>
  <si>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</si>
  <si>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</si>
  <si>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</si>
  <si>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</si>
  <si>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</si>
  <si>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</si>
  <si>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</si>
  <si>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</si>
  <si>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</si>
  <si>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</si>
  <si>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</si>
  <si>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</si>
  <si>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</si>
  <si>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</si>
  <si>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</si>
  <si>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</si>
  <si>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</si>
  <si>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</si>
  <si>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</si>
  <si>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</si>
  <si>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</si>
  <si>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</si>
  <si>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</si>
  <si>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</si>
  <si>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</si>
  <si>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</si>
  <si>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</si>
  <si>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</si>
  <si>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</si>
  <si>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</si>
  <si>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</si>
  <si>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</si>
  <si>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</si>
  <si>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</si>
  <si>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</si>
  <si>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</si>
  <si>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</si>
  <si>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</si>
  <si>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</si>
  <si>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</si>
  <si>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</si>
  <si>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</si>
  <si>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</si>
  <si>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</si>
  <si>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</si>
  <si>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</si>
  <si>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</si>
  <si>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</si>
  <si>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</si>
  <si>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</si>
  <si>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</si>
  <si>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</si>
  <si>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</si>
  <si>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</si>
  <si>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</si>
  <si>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</si>
  <si>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</si>
  <si>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</si>
  <si>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</si>
  <si>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</si>
  <si>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</si>
  <si>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</si>
  <si>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</si>
  <si>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</si>
  <si>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</si>
  <si>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</si>
  <si>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</si>
  <si>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</si>
  <si>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</si>
  <si>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</si>
  <si>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</si>
  <si>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</si>
  <si>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</si>
  <si>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</si>
  <si>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</si>
  <si>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</si>
  <si>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</si>
  <si>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</si>
  <si>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</si>
  <si>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</si>
  <si>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</si>
  <si>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</si>
  <si>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</si>
  <si>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</si>
  <si>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</si>
  <si>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</si>
  <si>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</si>
  <si>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</si>
  <si>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</si>
  <si>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</si>
  <si>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</si>
  <si>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</si>
  <si>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</si>
  <si>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</si>
  <si>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</si>
  <si>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</si>
  <si>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</si>
  <si>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</si>
  <si>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</si>
  <si>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</si>
  <si>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</si>
  <si>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</si>
  <si>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</si>
  <si>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</si>
  <si>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</si>
  <si>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</si>
  <si>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</si>
  <si>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</si>
  <si>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</si>
  <si>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</si>
  <si>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</si>
  <si>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</si>
  <si>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</si>
  <si>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</si>
  <si>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</si>
  <si>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</si>
  <si>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</si>
  <si>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</si>
  <si>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</si>
  <si>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</si>
  <si>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</si>
  <si>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</si>
  <si>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</si>
  <si>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</si>
  <si>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</si>
  <si>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</si>
  <si>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</si>
  <si>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</si>
  <si>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</si>
  <si>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</si>
  <si>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</si>
  <si>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</si>
  <si>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</si>
  <si>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</si>
  <si>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</si>
  <si>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</si>
  <si>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</si>
  <si>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</si>
  <si>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</si>
  <si>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</si>
  <si>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</si>
  <si>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</si>
  <si>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</si>
  <si>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</si>
  <si>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</si>
  <si>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</si>
  <si>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</si>
  <si>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</si>
  <si>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</si>
  <si>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</si>
  <si>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</si>
  <si>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</si>
  <si>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</si>
  <si>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</si>
  <si>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</si>
  <si>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</si>
  <si>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</si>
  <si>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</si>
  <si>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</si>
  <si>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</si>
  <si>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</si>
  <si>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</si>
  <si>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</si>
  <si>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</si>
  <si>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</si>
  <si>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</si>
  <si>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</si>
  <si>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</si>
  <si>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</si>
  <si>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</si>
  <si>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</si>
  <si>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</si>
  <si>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</si>
  <si>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</si>
  <si>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</si>
  <si>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</si>
  <si>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</si>
  <si>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</si>
  <si>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</si>
  <si>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</si>
  <si>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</si>
  <si>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</si>
  <si>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</si>
  <si>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</si>
  <si>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</si>
  <si>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</si>
  <si>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</si>
  <si>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</si>
  <si>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</si>
  <si>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</si>
  <si>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</si>
  <si>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</si>
  <si>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</si>
  <si>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</si>
  <si>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</si>
  <si>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</si>
  <si>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</si>
  <si>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</si>
  <si>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</si>
  <si>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</si>
  <si>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</si>
  <si>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</si>
  <si>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</si>
  <si>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</si>
  <si>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</si>
  <si>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</si>
  <si>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</si>
  <si>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</si>
  <si>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</si>
  <si>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</si>
  <si>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</si>
  <si>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</si>
  <si>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</si>
  <si>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</si>
  <si>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</si>
  <si>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</si>
  <si>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</si>
  <si>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</si>
  <si>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</si>
  <si>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</si>
  <si>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</si>
  <si>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</si>
  <si>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</si>
  <si>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</si>
  <si>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</si>
  <si>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</si>
  <si>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</si>
  <si>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</si>
  <si>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</si>
  <si>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</si>
  <si>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</si>
  <si>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</si>
  <si>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</si>
  <si>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</si>
  <si>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</si>
  <si>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</si>
  <si>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</si>
  <si>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</si>
  <si>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</si>
  <si>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</si>
  <si>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</si>
  <si>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</si>
  <si>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</si>
  <si>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</si>
  <si>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</si>
  <si>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</si>
  <si>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</si>
  <si>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</si>
  <si>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</si>
  <si>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</si>
  <si>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</si>
  <si>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</si>
  <si>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</si>
  <si>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</si>
  <si>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</si>
  <si>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</si>
  <si>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</si>
  <si>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</si>
  <si>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</si>
  <si>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</si>
  <si>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</si>
  <si>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</si>
  <si>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</si>
  <si>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</si>
  <si>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</si>
  <si>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</si>
  <si>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</si>
  <si>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</si>
  <si>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</si>
  <si>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</si>
  <si>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</si>
  <si>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</si>
  <si>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</si>
  <si>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</si>
  <si>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</si>
  <si>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</si>
  <si>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</si>
  <si>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</si>
  <si>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</si>
  <si>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</si>
  <si>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</si>
  <si>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</si>
  <si>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</si>
  <si>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</si>
  <si>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</si>
  <si>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</si>
  <si>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</si>
  <si>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</si>
  <si>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</si>
  <si>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</si>
  <si>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</si>
  <si>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</si>
  <si>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</si>
  <si>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</si>
  <si>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</si>
  <si>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</si>
  <si>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</si>
  <si>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</si>
  <si>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</si>
  <si>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</si>
  <si>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</si>
  <si>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</si>
  <si>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</si>
  <si>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</si>
  <si>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</si>
  <si>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</si>
  <si>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</si>
  <si>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</si>
  <si>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</si>
  <si>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</si>
  <si>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</si>
  <si>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</si>
  <si>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</si>
  <si>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</si>
  <si>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</si>
  <si>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</si>
  <si>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</si>
  <si>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</si>
  <si>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</si>
  <si>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</si>
  <si>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</si>
  <si>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</si>
  <si>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</si>
  <si>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</si>
  <si>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</si>
  <si>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</si>
  <si>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</si>
  <si>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</si>
  <si>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</si>
  <si>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</si>
  <si>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</si>
  <si>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</si>
  <si>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</si>
  <si>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</si>
  <si>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</si>
  <si>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</si>
  <si>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</si>
  <si>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</si>
  <si>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</si>
  <si>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</si>
  <si>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</si>
  <si>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</si>
  <si>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</si>
  <si>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</si>
  <si>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</si>
  <si>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</si>
  <si>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</si>
  <si>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</si>
  <si>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</si>
  <si>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</si>
  <si>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</si>
  <si>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</si>
  <si>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</si>
  <si>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</si>
  <si>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</si>
  <si>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</si>
  <si>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</si>
  <si>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</si>
  <si>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</si>
  <si>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</si>
  <si>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</si>
  <si>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</si>
  <si>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</si>
  <si>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</si>
  <si>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</si>
  <si>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</si>
  <si>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</si>
  <si>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</si>
  <si>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</si>
  <si>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</si>
  <si>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</si>
  <si>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</si>
  <si>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</si>
  <si>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</si>
  <si>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</si>
  <si>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</si>
  <si>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</si>
  <si>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</si>
  <si>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</si>
  <si>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</si>
  <si>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</si>
  <si>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</si>
  <si>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</si>
  <si>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</si>
  <si>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</si>
  <si>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</si>
  <si>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</si>
  <si>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</si>
  <si>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</si>
  <si>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</si>
  <si>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</si>
  <si>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</si>
  <si>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</si>
  <si>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</si>
  <si>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</si>
  <si>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</si>
  <si>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</si>
  <si>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</si>
  <si>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</si>
  <si>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</si>
  <si>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</si>
  <si>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</si>
  <si>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</si>
  <si>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</si>
  <si>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</si>
  <si>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</si>
  <si>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</si>
  <si>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</si>
  <si>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</si>
  <si>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</si>
  <si>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</si>
  <si>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</si>
  <si>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</si>
  <si>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</si>
  <si>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</si>
  <si>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</si>
  <si>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</si>
  <si>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</si>
  <si>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</si>
  <si>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</si>
  <si>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</si>
  <si>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</si>
  <si>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</si>
  <si>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</si>
  <si>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</si>
  <si>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</si>
  <si>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</si>
  <si>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</si>
  <si>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</si>
  <si>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</si>
  <si>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</si>
  <si>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</si>
  <si>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</si>
  <si>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</si>
  <si>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</si>
  <si>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</si>
  <si>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</si>
  <si>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</si>
  <si>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</si>
  <si>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</si>
  <si>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</si>
  <si>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</si>
  <si>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</si>
  <si>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</si>
  <si>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</si>
  <si>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</si>
  <si>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</si>
  <si>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</si>
  <si>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</si>
  <si>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</si>
  <si>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</si>
  <si>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</si>
  <si>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</si>
  <si>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</si>
  <si>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</si>
  <si>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</si>
  <si>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</si>
  <si>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</si>
  <si>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</si>
  <si>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</si>
  <si>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</si>
  <si>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</si>
  <si>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</si>
  <si>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</si>
  <si>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</si>
  <si>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</si>
  <si>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</si>
  <si>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</si>
  <si>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</si>
  <si>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</si>
  <si>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</si>
  <si>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</si>
  <si>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</si>
  <si>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</si>
  <si>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</si>
  <si>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</si>
  <si>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</si>
  <si>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</si>
  <si>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</si>
  <si>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</si>
  <si>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</si>
  <si>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</si>
  <si>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</si>
  <si>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</si>
  <si>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</si>
  <si>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</si>
  <si>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</si>
  <si>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</si>
  <si>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</si>
  <si>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</si>
  <si>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</si>
  <si>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</si>
  <si>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</si>
  <si>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</si>
  <si>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</si>
  <si>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</si>
  <si>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</si>
  <si>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</si>
  <si>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</si>
  <si>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</si>
  <si>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</si>
  <si>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</si>
  <si>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</si>
  <si>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</si>
  <si>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</si>
  <si>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</si>
  <si>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</si>
  <si>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</si>
  <si>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</si>
  <si>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</si>
  <si>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</si>
  <si>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</si>
  <si>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</si>
  <si>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</si>
  <si>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</si>
  <si>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</si>
  <si>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</si>
  <si>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</si>
  <si>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</si>
  <si>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</si>
  <si>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</si>
  <si>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</si>
  <si>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</si>
  <si>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</si>
  <si>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</si>
  <si>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</si>
  <si>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</si>
  <si>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</si>
  <si>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</si>
  <si>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</si>
  <si>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</si>
  <si>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</si>
  <si>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</si>
  <si>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</si>
  <si>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</si>
  <si>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</si>
  <si>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</si>
  <si>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</si>
  <si>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</si>
  <si>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</si>
  <si>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</si>
  <si>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</si>
  <si>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</si>
  <si>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</si>
  <si>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</si>
  <si>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</si>
  <si>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</si>
  <si>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</si>
  <si>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</si>
  <si>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</si>
  <si>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</si>
  <si>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</si>
  <si>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</si>
  <si>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</si>
  <si>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</si>
  <si>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</si>
  <si>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</si>
  <si>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</si>
  <si>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</si>
  <si>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</si>
  <si>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</si>
  <si>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</si>
  <si>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</si>
  <si>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</si>
  <si>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</si>
  <si>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</si>
  <si>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</si>
  <si>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</si>
  <si>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</si>
  <si>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</si>
  <si>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</si>
  <si>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</si>
  <si>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</si>
  <si>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</si>
  <si>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</si>
  <si>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</si>
  <si>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</si>
  <si>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</si>
  <si>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</si>
  <si>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</si>
  <si>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</si>
  <si>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</si>
  <si>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</si>
  <si>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</si>
  <si>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</si>
  <si>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</si>
  <si>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</si>
  <si>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</si>
  <si>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</si>
  <si>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</si>
  <si>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</si>
  <si>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</si>
  <si>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</si>
  <si>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</si>
  <si>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</si>
  <si>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</si>
  <si>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</si>
  <si>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</si>
  <si>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</si>
  <si>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</si>
  <si>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</si>
  <si>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</si>
  <si>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</si>
  <si>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</si>
  <si>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</si>
  <si>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</si>
  <si>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</si>
  <si>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</si>
  <si>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</si>
  <si>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</si>
  <si>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</si>
  <si>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</si>
  <si>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</si>
  <si>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</si>
  <si>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</si>
  <si>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</si>
  <si>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</si>
  <si>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</si>
  <si>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</si>
  <si>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</si>
  <si>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</si>
  <si>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</si>
  <si>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</si>
  <si>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</si>
  <si>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</si>
  <si>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</si>
  <si>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</si>
  <si>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</si>
  <si>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</si>
  <si>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</si>
  <si>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</si>
  <si>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</si>
  <si>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</si>
  <si>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</si>
  <si>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</si>
  <si>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</si>
  <si>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</si>
  <si>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</si>
  <si>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</si>
  <si>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</si>
  <si>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</si>
  <si>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</si>
  <si>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</si>
  <si>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</si>
  <si>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</si>
  <si>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</si>
  <si>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</si>
  <si>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</si>
  <si>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</si>
  <si>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</si>
  <si>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</si>
  <si>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</si>
  <si>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</si>
  <si>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</si>
  <si>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</si>
  <si>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</si>
  <si>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</si>
  <si>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</si>
  <si>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</si>
  <si>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</si>
  <si>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</si>
  <si>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</si>
  <si>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</si>
  <si>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</si>
  <si>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</si>
  <si>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</si>
  <si>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</si>
  <si>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</si>
  <si>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</si>
  <si>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</si>
  <si>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</si>
  <si>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</si>
  <si>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</si>
  <si>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</si>
  <si>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</si>
  <si>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</si>
  <si>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</si>
  <si>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</si>
  <si>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</si>
  <si>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</si>
  <si>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</si>
  <si>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</si>
  <si>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</si>
  <si>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</si>
  <si>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</si>
  <si>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</si>
  <si>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</si>
  <si>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</si>
  <si>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</si>
  <si>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</si>
  <si>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</si>
  <si>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</si>
  <si>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</si>
  <si>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</si>
  <si>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</si>
  <si>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</si>
  <si>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</si>
  <si>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</si>
  <si>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</si>
  <si>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</si>
  <si>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</si>
  <si>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</si>
  <si>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</si>
  <si>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</si>
  <si>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</si>
  <si>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</si>
  <si>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</si>
  <si>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</si>
  <si>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</si>
  <si>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</si>
  <si>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</si>
  <si>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</si>
  <si>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</si>
  <si>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</si>
  <si>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</si>
  <si>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</si>
  <si>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</si>
  <si>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</si>
  <si>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</si>
  <si>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</si>
  <si>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</si>
  <si>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</si>
  <si>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</si>
  <si>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</si>
  <si>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</si>
  <si>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</si>
  <si>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</si>
  <si>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</si>
  <si>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</si>
  <si>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</si>
  <si>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</si>
  <si>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</si>
  <si>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</si>
  <si>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</si>
  <si>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</si>
  <si>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</si>
  <si>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</si>
  <si>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</si>
  <si>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</si>
  <si>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</si>
  <si>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</si>
  <si>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</si>
  <si>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</si>
  <si>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</si>
  <si>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</si>
  <si>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</si>
  <si>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</si>
  <si>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</si>
  <si>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</si>
  <si>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</si>
  <si>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</si>
  <si>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</si>
  <si>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</si>
  <si>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</si>
  <si>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</si>
  <si>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</si>
  <si>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</si>
  <si>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</si>
  <si>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</si>
  <si>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</si>
  <si>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</si>
  <si>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</si>
  <si>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</si>
  <si>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</si>
  <si>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</si>
  <si>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</si>
  <si>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</si>
  <si>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</si>
  <si>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</si>
  <si>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</si>
  <si>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</si>
  <si>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</si>
  <si>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</si>
  <si>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</si>
  <si>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</si>
  <si>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</si>
  <si>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</si>
  <si>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</si>
  <si>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</si>
  <si>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</si>
  <si>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</si>
  <si>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</si>
  <si>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</si>
  <si>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</si>
  <si>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</si>
  <si>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</si>
  <si>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</si>
  <si>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</si>
  <si>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</si>
  <si>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</si>
  <si>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</si>
  <si>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</si>
  <si>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</si>
  <si>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</si>
  <si>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</si>
  <si>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</si>
  <si>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</si>
  <si>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</si>
  <si>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</si>
  <si>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</si>
  <si>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</si>
  <si>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</si>
  <si>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</si>
  <si>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</si>
  <si>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</si>
  <si>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</si>
  <si>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</si>
  <si>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</si>
  <si>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</si>
  <si>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</si>
  <si>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</si>
  <si>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</si>
  <si>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</si>
  <si>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</si>
  <si>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</si>
  <si>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</si>
  <si>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</si>
  <si>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</si>
  <si>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</si>
  <si>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</si>
  <si>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</si>
  <si>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</si>
  <si>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</si>
  <si>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</si>
  <si>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</si>
  <si>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</si>
  <si>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</si>
  <si>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</si>
  <si>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</si>
  <si>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</si>
  <si>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</si>
  <si>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</si>
  <si>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</si>
  <si>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</si>
  <si>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</si>
  <si>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</si>
  <si>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</si>
  <si>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</si>
  <si>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</si>
  <si>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</si>
  <si>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</si>
  <si>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</si>
  <si>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</si>
  <si>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</si>
  <si>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</si>
  <si>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</si>
  <si>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</si>
  <si>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</si>
  <si>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</si>
  <si>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</si>
  <si>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</si>
  <si>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</si>
  <si>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</si>
  <si>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</si>
  <si>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</si>
  <si>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</si>
  <si>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</si>
  <si>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</si>
  <si>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</si>
  <si>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</si>
  <si>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</si>
  <si>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</si>
  <si>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</si>
  <si>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</si>
  <si>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</si>
  <si>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</si>
  <si>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</si>
  <si>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</si>
  <si>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</si>
  <si>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</si>
  <si>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</si>
  <si>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</si>
  <si>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</si>
  <si>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</si>
  <si>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</si>
  <si>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</si>
  <si>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</si>
  <si>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</si>
  <si>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</si>
  <si>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</si>
  <si>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</si>
  <si>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</si>
  <si>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</si>
  <si>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</si>
  <si>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</si>
  <si>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</si>
  <si>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</si>
  <si>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</si>
  <si>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</si>
  <si>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</si>
  <si>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</si>
  <si>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</si>
  <si>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</si>
  <si>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</si>
  <si>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</si>
  <si>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</si>
  <si>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</si>
  <si>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</si>
  <si>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</si>
  <si>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</si>
  <si>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</si>
  <si>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</si>
  <si>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</si>
  <si>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</si>
  <si>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</si>
  <si>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</si>
  <si>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</si>
  <si>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</si>
  <si>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</si>
  <si>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</si>
  <si>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</si>
  <si>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</si>
  <si>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</si>
  <si>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</si>
  <si>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</si>
  <si>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</si>
  <si>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</si>
  <si>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</si>
  <si>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</si>
  <si>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</si>
  <si>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</si>
  <si>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</si>
  <si>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</si>
  <si>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</si>
  <si>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</si>
  <si>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</si>
  <si>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</si>
  <si>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</si>
  <si>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</si>
  <si>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</si>
  <si>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</si>
  <si>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</si>
  <si>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</si>
  <si>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</si>
  <si>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</si>
  <si>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</si>
  <si>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</si>
  <si>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</si>
  <si>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</si>
  <si>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</si>
  <si>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</si>
  <si>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</si>
  <si>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</si>
  <si>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</si>
  <si>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</si>
  <si>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</si>
  <si>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</si>
  <si>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</si>
  <si>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</si>
  <si>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</si>
  <si>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</si>
  <si>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</si>
  <si>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</si>
  <si>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</si>
  <si>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</si>
  <si>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</si>
  <si>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</si>
  <si>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</si>
  <si>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</si>
  <si>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</si>
  <si>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</si>
  <si>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</si>
  <si>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</si>
  <si>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</si>
  <si>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</si>
  <si>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</si>
  <si>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</si>
  <si>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</si>
  <si>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</si>
  <si>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</si>
  <si>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</si>
  <si>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</si>
  <si>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</si>
  <si>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</si>
  <si>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</si>
  <si>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</si>
  <si>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</si>
  <si>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</si>
  <si>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</si>
  <si>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</si>
  <si>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</si>
  <si>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</si>
  <si>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</si>
  <si>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</si>
  <si>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</si>
  <si>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</si>
  <si>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</si>
  <si>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</si>
  <si>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</si>
  <si>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</si>
  <si>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</si>
  <si>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</si>
  <si>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</si>
  <si>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</si>
  <si>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</si>
  <si>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</si>
  <si>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</si>
  <si>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</si>
  <si>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</si>
  <si>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</si>
  <si>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</si>
  <si>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</si>
  <si>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</si>
  <si>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</si>
  <si>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</si>
  <si>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</si>
  <si>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</si>
  <si>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</si>
  <si>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</si>
  <si>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</si>
  <si>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</si>
  <si>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</si>
  <si>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</si>
  <si>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</si>
  <si>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</si>
  <si>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</si>
  <si>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</si>
  <si>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</si>
  <si>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</si>
  <si>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</si>
  <si>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</si>
  <si>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</si>
  <si>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</si>
  <si>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</si>
  <si>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</si>
  <si>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</si>
  <si>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</si>
  <si>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</si>
  <si>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</si>
  <si>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</si>
  <si>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</si>
  <si>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</si>
  <si>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</si>
  <si>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</si>
  <si>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</si>
  <si>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</si>
  <si>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</si>
  <si>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</si>
  <si>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</si>
  <si>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</si>
  <si>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</si>
  <si>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</si>
  <si>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</si>
  <si>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</si>
  <si>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</si>
  <si>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</si>
  <si>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</si>
  <si>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</si>
  <si>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</si>
  <si>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</si>
  <si>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</si>
  <si>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</si>
  <si>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</si>
  <si>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</si>
  <si>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</si>
  <si>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</si>
  <si>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</si>
  <si>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</si>
  <si>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</si>
  <si>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</si>
  <si>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</si>
  <si>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</si>
  <si>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</si>
  <si>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</si>
  <si>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</si>
  <si>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</si>
  <si>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</si>
  <si>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</si>
  <si>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</si>
  <si>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</si>
  <si>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</si>
  <si>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</si>
  <si>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</si>
  <si>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</si>
  <si>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</si>
  <si>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</si>
  <si>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</si>
  <si>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</si>
  <si>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</si>
  <si>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</si>
  <si>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</si>
  <si>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</si>
  <si>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</si>
  <si>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</si>
  <si>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</si>
  <si>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</si>
  <si>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</si>
  <si>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</si>
  <si>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</si>
  <si>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</si>
  <si>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</si>
  <si>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</si>
  <si>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</si>
  <si>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</si>
  <si>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</si>
  <si>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</si>
  <si>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</si>
  <si>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</si>
  <si>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</si>
  <si>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</si>
  <si>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</si>
  <si>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</si>
  <si>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</si>
  <si>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</si>
  <si>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</si>
  <si>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</si>
  <si>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</si>
  <si>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</si>
  <si>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</si>
  <si>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</si>
  <si>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</si>
  <si>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</si>
  <si>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</si>
  <si>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</si>
  <si>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</si>
  <si>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</si>
  <si>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</si>
  <si>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</si>
  <si>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</si>
  <si>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</si>
  <si>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</si>
  <si>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</si>
  <si>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</si>
  <si>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</si>
  <si>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</si>
  <si>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</si>
  <si>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</si>
  <si>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</si>
  <si>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</si>
  <si>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</si>
  <si>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</si>
  <si>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</si>
  <si>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</si>
  <si>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</si>
  <si>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</si>
  <si>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</si>
  <si>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</si>
  <si>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</si>
  <si>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</si>
  <si>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</si>
  <si>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</si>
  <si>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</si>
  <si>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</si>
  <si>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</si>
  <si>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</si>
  <si>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</si>
  <si>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</si>
  <si>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</si>
  <si>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</si>
  <si>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</si>
  <si>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</si>
  <si>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</si>
  <si>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</si>
  <si>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</si>
  <si>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</si>
  <si>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</si>
  <si>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</si>
  <si>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</si>
  <si>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</si>
  <si>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</si>
  <si>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</si>
  <si>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</si>
  <si>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</si>
  <si>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</si>
  <si>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</si>
  <si>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</si>
  <si>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</si>
  <si>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</si>
  <si>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</si>
  <si>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</si>
  <si>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</si>
  <si>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</si>
  <si>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</si>
  <si>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</si>
  <si>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</si>
  <si>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</si>
  <si>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</si>
  <si>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</si>
  <si>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</si>
  <si>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</si>
  <si>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</si>
  <si>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</si>
  <si>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</si>
  <si>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</si>
  <si>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</si>
  <si>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</si>
  <si>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</si>
  <si>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</si>
  <si>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</si>
  <si>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</si>
  <si>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</si>
  <si>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</si>
  <si>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</si>
  <si>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</si>
  <si>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</si>
  <si>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</si>
  <si>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</si>
  <si>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</si>
  <si>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</si>
  <si>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</si>
  <si>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</si>
  <si>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</si>
  <si>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</si>
  <si>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</si>
  <si>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</si>
  <si>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</si>
  <si>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</si>
  <si>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</si>
  <si>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</si>
  <si>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</si>
  <si>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</si>
  <si>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</si>
  <si>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</si>
  <si>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</si>
  <si>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</si>
  <si>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</si>
  <si>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</si>
  <si>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</si>
  <si>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</si>
  <si>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</si>
  <si>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</si>
  <si>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</si>
  <si>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</si>
  <si>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</si>
  <si>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</si>
  <si>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</si>
  <si>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</si>
  <si>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</si>
  <si>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</si>
  <si>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</si>
  <si>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</si>
  <si>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</si>
  <si>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</si>
  <si>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</si>
  <si>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</si>
  <si>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</si>
  <si>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</si>
  <si>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</si>
  <si>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</si>
  <si>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</si>
  <si>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</si>
  <si>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</si>
  <si>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</si>
  <si>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</si>
  <si>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</si>
  <si>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</si>
  <si>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</si>
  <si>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</si>
  <si>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</si>
  <si>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</si>
  <si>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</si>
  <si>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</si>
  <si>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</si>
  <si>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</si>
  <si>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</si>
  <si>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</si>
  <si>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</si>
  <si>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</si>
  <si>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</si>
  <si>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</si>
  <si>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</si>
  <si>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</si>
  <si>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</si>
  <si>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</si>
  <si>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</si>
  <si>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</si>
  <si>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</si>
  <si>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</si>
  <si>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</si>
  <si>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</si>
  <si>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</si>
  <si>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</si>
  <si>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</si>
  <si>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</si>
  <si>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</si>
  <si>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</si>
  <si>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</si>
  <si>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</si>
  <si>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</si>
  <si>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</si>
  <si>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</si>
  <si>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</si>
  <si>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</si>
  <si>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</si>
  <si>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</si>
  <si>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</si>
  <si>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</si>
  <si>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</si>
  <si>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</si>
  <si>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</si>
  <si>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</si>
  <si>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</si>
  <si>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</si>
  <si>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</si>
  <si>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</si>
  <si>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</si>
  <si>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</si>
  <si>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</si>
  <si>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</si>
  <si>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</si>
  <si>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</si>
  <si>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</si>
  <si>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</si>
  <si>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</si>
  <si>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</si>
  <si>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</si>
  <si>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</si>
  <si>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</si>
  <si>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</si>
  <si>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</si>
  <si>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</si>
  <si>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</si>
  <si>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</si>
  <si>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</si>
  <si>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</si>
  <si>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</si>
  <si>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</si>
  <si>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</si>
  <si>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</si>
  <si>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</si>
  <si>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</si>
  <si>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</si>
  <si>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</si>
  <si>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</si>
  <si>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</si>
  <si>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</si>
  <si>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</si>
  <si>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</si>
  <si>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</si>
  <si>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</si>
  <si>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</si>
  <si>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</si>
  <si>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</si>
  <si>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</si>
  <si>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</si>
  <si>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</si>
  <si>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</si>
  <si>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</si>
  <si>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</si>
  <si>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</si>
  <si>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</si>
  <si>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</si>
  <si>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</si>
  <si>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</si>
  <si>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</si>
  <si>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</si>
  <si>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</si>
  <si>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</si>
  <si>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</si>
  <si>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</si>
  <si>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</si>
  <si>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</si>
  <si>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</si>
  <si>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</si>
  <si>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</si>
  <si>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</si>
  <si>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</si>
  <si>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</si>
  <si>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</si>
  <si>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</si>
  <si>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</si>
  <si>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</si>
  <si>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</si>
  <si>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</si>
  <si>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</si>
  <si>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</si>
  <si>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</si>
  <si>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</si>
  <si>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</si>
  <si>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</si>
  <si>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</si>
  <si>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</si>
  <si>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</si>
  <si>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</si>
  <si>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</si>
  <si>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</si>
  <si>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</si>
  <si>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</si>
  <si>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</si>
  <si>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</si>
  <si>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</si>
  <si>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</si>
  <si>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</si>
  <si>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</si>
  <si>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</si>
  <si>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</si>
  <si>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</si>
  <si>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</si>
  <si>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</si>
  <si>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</si>
  <si>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</si>
  <si>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</si>
  <si>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</si>
  <si>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</si>
  <si>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</si>
  <si>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</si>
  <si>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</si>
  <si>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</si>
  <si>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</si>
  <si>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</si>
  <si>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</si>
  <si>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</si>
  <si>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</si>
  <si>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</si>
  <si>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</si>
  <si>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</si>
  <si>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</si>
  <si>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</si>
  <si>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</si>
  <si>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</si>
  <si>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</si>
  <si>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</si>
  <si>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</si>
  <si>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</si>
  <si>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</si>
  <si>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</si>
  <si>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</si>
  <si>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</si>
  <si>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</si>
  <si>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</si>
  <si>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</si>
  <si>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</si>
  <si>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</si>
  <si>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</si>
  <si>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</si>
  <si>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</si>
  <si>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</si>
  <si>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</si>
  <si>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</si>
  <si>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</si>
  <si>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</si>
  <si>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</si>
  <si>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</si>
  <si>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</si>
  <si>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</si>
  <si>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</si>
  <si>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</si>
  <si>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</si>
  <si>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</si>
  <si>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</si>
  <si>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</si>
  <si>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</si>
  <si>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</si>
  <si>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</si>
  <si>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</si>
  <si>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</si>
  <si>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</si>
  <si>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</si>
  <si>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</si>
  <si>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</si>
  <si>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</si>
  <si>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</si>
  <si>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</si>
  <si>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</si>
  <si>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</si>
  <si>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</si>
  <si>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</si>
  <si>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</si>
  <si>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</si>
  <si>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</si>
  <si>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</si>
  <si>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</si>
  <si>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</si>
  <si>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</si>
  <si>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</si>
  <si>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</si>
  <si>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</si>
  <si>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</si>
  <si>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</si>
  <si>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</si>
  <si>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</si>
  <si>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</si>
  <si>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</si>
  <si>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</si>
  <si>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</si>
  <si>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</si>
  <si>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</si>
  <si>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</si>
  <si>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</si>
  <si>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</si>
  <si>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</si>
  <si>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</si>
  <si>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</si>
  <si>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</si>
  <si>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</si>
  <si>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</si>
  <si>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</si>
  <si>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</si>
  <si>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</si>
  <si>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</si>
  <si>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</si>
  <si>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</si>
  <si>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</si>
  <si>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</si>
  <si>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</si>
  <si>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</si>
  <si>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</si>
  <si>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</si>
  <si>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</si>
  <si>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</si>
  <si>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</si>
  <si>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</si>
  <si>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</si>
  <si>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</si>
  <si>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</si>
  <si>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</si>
  <si>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</si>
  <si>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</si>
  <si>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</si>
  <si>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</si>
  <si>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</si>
  <si>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</si>
  <si>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</si>
  <si>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</si>
  <si>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</si>
  <si>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</si>
  <si>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</si>
  <si>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</si>
  <si>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</si>
  <si>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</si>
  <si>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</si>
  <si>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</si>
  <si>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</si>
  <si>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</si>
  <si>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</si>
  <si>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</si>
  <si>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</si>
  <si>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</si>
  <si>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</si>
  <si>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</si>
  <si>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</si>
  <si>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</si>
  <si>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</si>
  <si>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</si>
  <si>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</si>
  <si>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</si>
  <si>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</si>
  <si>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</si>
  <si>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</si>
  <si>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</si>
  <si>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</si>
  <si>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</si>
  <si>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</si>
  <si>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</si>
  <si>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</si>
  <si>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</si>
  <si>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</si>
  <si>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</si>
  <si>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</si>
  <si>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</si>
  <si>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</si>
  <si>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</si>
  <si>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</si>
  <si>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</si>
  <si>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</si>
  <si>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</si>
  <si>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</si>
  <si>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</si>
  <si>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</si>
  <si>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</si>
  <si>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</si>
  <si>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</si>
  <si>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</si>
  <si>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</si>
  <si>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</si>
  <si>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</si>
  <si>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</si>
  <si>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</si>
  <si>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</si>
  <si>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</si>
  <si>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</si>
  <si>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</si>
  <si>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</si>
  <si>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</si>
  <si>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</si>
  <si>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</si>
  <si>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</si>
  <si>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</si>
  <si>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</si>
  <si>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</si>
  <si>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</si>
  <si>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</si>
  <si>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</si>
  <si>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</si>
  <si>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</si>
  <si>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</si>
  <si>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</si>
  <si>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</si>
  <si>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</si>
  <si>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</si>
  <si>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</si>
  <si>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</si>
  <si>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</si>
  <si>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</si>
  <si>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</si>
  <si>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</si>
  <si>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</si>
  <si>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</si>
  <si>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</si>
  <si>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</si>
  <si>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</si>
  <si>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</si>
  <si>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</si>
  <si>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</si>
  <si>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</si>
  <si>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</si>
  <si>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</si>
  <si>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</si>
  <si>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</si>
  <si>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</si>
  <si>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</si>
  <si>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</si>
  <si>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</si>
  <si>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</si>
  <si>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</si>
  <si>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</si>
  <si>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</si>
  <si>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</si>
  <si>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</si>
  <si>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</si>
  <si>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</si>
  <si>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</si>
  <si>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</si>
  <si>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</si>
  <si>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</si>
  <si>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</si>
  <si>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</si>
  <si>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</si>
  <si>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</si>
  <si>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</si>
  <si>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</si>
  <si>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</si>
  <si>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</si>
  <si>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</si>
  <si>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</si>
  <si>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</si>
  <si>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</si>
  <si>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</si>
  <si>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</si>
  <si>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</si>
  <si>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</si>
  <si>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</si>
  <si>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</si>
  <si>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</si>
  <si>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</si>
  <si>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</si>
  <si>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</si>
  <si>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</si>
  <si>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</si>
  <si>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</si>
  <si>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</si>
  <si>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</si>
  <si>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</si>
  <si>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</si>
  <si>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</si>
  <si>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</si>
  <si>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</si>
  <si>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</si>
  <si>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</si>
  <si>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</si>
  <si>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</si>
  <si>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</si>
  <si>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</si>
  <si>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</si>
  <si>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</si>
  <si>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</si>
  <si>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</si>
  <si>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</si>
  <si>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</si>
  <si>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</si>
  <si>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</si>
  <si>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</si>
  <si>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</si>
  <si>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</si>
  <si>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</si>
  <si>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</si>
  <si>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</si>
  <si>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</si>
  <si>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</si>
  <si>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</si>
  <si>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</si>
  <si>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</si>
  <si>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</si>
  <si>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</si>
  <si>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</si>
  <si>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</si>
  <si>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</si>
  <si>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</si>
  <si>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</si>
  <si>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</si>
  <si>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</si>
  <si>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</si>
  <si>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</si>
  <si>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</si>
  <si>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</si>
  <si>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</si>
  <si>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</si>
  <si>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</si>
  <si>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</si>
  <si>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</si>
  <si>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</si>
  <si>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</si>
  <si>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</si>
  <si>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</si>
  <si>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</si>
  <si>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</si>
  <si>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</si>
  <si>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</si>
  <si>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</si>
  <si>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</si>
  <si>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</si>
  <si>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</si>
  <si>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</si>
  <si>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</si>
  <si>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</si>
  <si>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</si>
  <si>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</si>
  <si>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</si>
  <si>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</si>
  <si>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</si>
  <si>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</si>
  <si>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</si>
  <si>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</si>
  <si>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</si>
  <si>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</si>
  <si>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</si>
  <si>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</si>
  <si>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</si>
  <si>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</si>
  <si>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</si>
  <si>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</si>
  <si>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</si>
  <si>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</si>
  <si>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</si>
  <si>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</si>
  <si>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</si>
  <si>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</si>
  <si>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</si>
  <si>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</si>
  <si>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</si>
  <si>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</si>
  <si>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</si>
  <si>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</si>
  <si>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</si>
  <si>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</si>
  <si>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</si>
  <si>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</si>
  <si>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</si>
  <si>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147</t>
  </si>
  <si>
    <t>128</t>
  </si>
  <si>
    <t>638</t>
  </si>
  <si>
    <t>639</t>
  </si>
  <si>
    <t>657</t>
  </si>
  <si>
    <t>BRINDAR ATENCIÓN A LA PRIMERA INFANCIA, NIÑOS Y NIÑAS MENORES DE CINCO (5) AÑOS DE FAMILIAS EN SITAUCIÓN CON VULNERABILIDAD ECONOMICA, SOCIAL, CULTURAL, NUTRICIONAL Y PSOCOTECNICA, A TRAVÉS DE LOS HCB MODALIDAD DE 0-5 AÑOS, EN LAS SIGUIENTES FORMAS DE ATENCIÓN: FAMILIARES, MULTIPLES, GRUPALES Y EN LA MODALIDAD FAMI, APOYAR A LAS FAMILIAS EN DESARROLLO CON MUJERES GESTANTES , MADRES LACTANTES, NIÑOS Y NIÑAS MENORES DE (2) DOS AÑOS QUE SE ENCUENTRAN EN VULNERABILIDAD PSICOAFECTIVA, NUTRICIONAL, ECONÓMICA Y SOCIAL</t>
  </si>
  <si>
    <t xml:space="preserve">BRINDAR ATENCIÓN A LA PRIMERA INFANCIA, NIÑOS Y NIÑAS MENORES DE CINCO (5) AÑOS DE FAMILIAS EN  SITUACIÓN DE VULNERABILIDAD ECONÓMICA, SOCIAL, CULTURAL, NUTRICIONAL  Y PSICOAFECTIVA, A TRAVES DE LOS HCB MODALIDAD 0-5 AÑOS, EN LAS SIGUIENTES FORMAS DE ATENCI{ON: FAMILIARES, MULTIPLES, GRUPALES, EMPRESARIALES Y EN LA MODALIDAD FAMI, DE CONFORMIDAD CON LOS LINEAMIENTOS, ESTANDARES Y DIRECTRICES QUE EL ICBF EXPIDA PARA LAS MISMAS </t>
  </si>
  <si>
    <t>ATENDER A LOS NIÑOS Y NIÑAS MENORES DE CINCO (5) AÑOS O HASTA SU INGRESO AL GRADO DE TRANSICIÓN Y A MUJERES GESTANTES Y EN EL PERIODO DE LACTANCIA EN LOS SERVICIO DE EDUCACIÓN INICIAL Y CUIDADO CON EL FIN DE PROMOVER EL DESARROLLO INTEGRAL DE LA PRIMERA INFANCIACON CALIDAD, DE CONFORMIDAD CON LOS LINEMAIENTOS, LAS DIRECTRICES Y PARAMETROS ESTABLECIDOS POR EL ICBF.</t>
  </si>
  <si>
    <t xml:space="preserve">ATENDER A LOS NIÑOS Y NIÑAS MENORES DE CINCO (5) AÑOS O HASTA SU INGRESO AL GRADO DE TRANSICIÓN, EN LOS SERVICIOS DE EDUCACIÓN INICIAL Y CUIDADO, CON EL FIN DE PROMOVER EL DESARROLLO INTEGRAL DE LA PRIMERA INFANCIA CON CALIDAD DE CONFORMIDAD CON LOS LINEAMIENTOS LAS DIRECTRICES Y PARAMETROS ESTABLECIDOS POR EL ICBF </t>
  </si>
  <si>
    <t xml:space="preserve">ERICA YANETH CHAVES CHUNATA </t>
  </si>
  <si>
    <t>MISTARES 1 CASA 41 IPIALES NARIÑO</t>
  </si>
  <si>
    <t>3164744980-3015974253</t>
  </si>
  <si>
    <t>funda_america@hotmail.com</t>
  </si>
  <si>
    <t>2021-52-52001722020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</si>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</sst>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2" fontId="1" fillId="0" borderId="0" applyFont="0" applyFill="0" applyBorder="0" applyAlignment="0" applyProtection="0"/>
  </cellStyleXfs>
  <cellXfs count="25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4"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5" applyNumberFormat="1" applyFont="1" applyFill="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164"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xr:uid="{59D38E7C-4C8C-4C0E-995C-5E79B363184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86" zoomScale="85" zoomScaleNormal="85"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186" t="s">
        <v>2640</v>
      </c>
      <c r="M2" s="186"/>
      <c r="N2" s="194" t="s">
        <v>2641</v>
      </c>
      <c r="O2" s="195"/>
    </row>
    <row r="3" spans="1:20" ht="33" customHeight="1" x14ac:dyDescent="0.25">
      <c r="A3" s="9"/>
      <c r="B3" s="8"/>
      <c r="C3" s="212"/>
      <c r="D3" s="213"/>
      <c r="E3" s="213"/>
      <c r="F3" s="213"/>
      <c r="G3" s="213"/>
      <c r="H3" s="213"/>
      <c r="I3" s="213"/>
      <c r="J3" s="213"/>
      <c r="K3" s="213"/>
      <c r="L3" s="196" t="s">
        <v>1</v>
      </c>
      <c r="M3" s="196"/>
      <c r="N3" s="196" t="s">
        <v>2642</v>
      </c>
      <c r="O3" s="198"/>
    </row>
    <row r="4" spans="1:20" ht="24.75" customHeight="1" thickBot="1" x14ac:dyDescent="0.3">
      <c r="A4" s="10"/>
      <c r="B4" s="12"/>
      <c r="C4" s="214"/>
      <c r="D4" s="215"/>
      <c r="E4" s="215"/>
      <c r="F4" s="215"/>
      <c r="G4" s="215"/>
      <c r="H4" s="215"/>
      <c r="I4" s="215"/>
      <c r="J4" s="215"/>
      <c r="K4" s="215"/>
      <c r="L4" s="199" t="s">
        <v>0</v>
      </c>
      <c r="M4" s="199"/>
      <c r="N4" s="199"/>
      <c r="O4" s="20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7" t="s">
        <v>2638</v>
      </c>
      <c r="B6" s="188"/>
      <c r="C6" s="188"/>
      <c r="D6" s="188"/>
      <c r="E6" s="188"/>
      <c r="F6" s="188"/>
      <c r="G6" s="188"/>
      <c r="H6" s="188"/>
      <c r="I6" s="188"/>
      <c r="J6" s="188"/>
      <c r="K6" s="188"/>
      <c r="L6" s="188"/>
      <c r="M6" s="188"/>
      <c r="N6" s="188"/>
      <c r="O6" s="18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90" t="str">
        <f>HYPERLINK("#MI_Oferente_Singular!A114","CAPACIDAD RESIDUAL")</f>
        <v>CAPACIDAD RESIDUAL</v>
      </c>
      <c r="F8" s="191"/>
      <c r="G8" s="19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90" t="str">
        <f>HYPERLINK("#MI_Oferente_Singular!A162","TALENTO HUMANO")</f>
        <v>TALENTO HUMANO</v>
      </c>
      <c r="F9" s="191"/>
      <c r="G9" s="19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90" t="str">
        <f>HYPERLINK("#MI_Oferente_Singular!F162","INFRAESTRUCTURA")</f>
        <v>INFRAESTRUCTURA</v>
      </c>
      <c r="F10" s="191"/>
      <c r="G10" s="192"/>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2690</v>
      </c>
      <c r="D15" s="35"/>
      <c r="E15" s="35"/>
      <c r="F15" s="5"/>
      <c r="G15" s="32" t="s">
        <v>1168</v>
      </c>
      <c r="H15" s="103" t="s">
        <v>110</v>
      </c>
      <c r="I15" s="32" t="s">
        <v>2624</v>
      </c>
      <c r="J15" s="108" t="s">
        <v>2626</v>
      </c>
      <c r="L15" s="216" t="s">
        <v>8</v>
      </c>
      <c r="M15" s="21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7" t="s">
        <v>21</v>
      </c>
      <c r="B17" s="188"/>
      <c r="C17" s="188"/>
      <c r="D17" s="188"/>
      <c r="E17" s="188"/>
      <c r="F17" s="188"/>
      <c r="G17" s="188"/>
      <c r="H17" s="187" t="s">
        <v>12</v>
      </c>
      <c r="I17" s="188"/>
      <c r="J17" s="188"/>
      <c r="K17" s="188"/>
      <c r="L17" s="188"/>
      <c r="M17" s="188"/>
      <c r="N17" s="188"/>
      <c r="O17" s="18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93" t="s">
        <v>2639</v>
      </c>
      <c r="I19" s="137" t="s">
        <v>11</v>
      </c>
      <c r="J19" s="138" t="s">
        <v>10</v>
      </c>
      <c r="K19" s="138" t="s">
        <v>2609</v>
      </c>
      <c r="L19" s="138" t="s">
        <v>1161</v>
      </c>
      <c r="M19" s="138" t="s">
        <v>1162</v>
      </c>
      <c r="N19" s="139" t="s">
        <v>2610</v>
      </c>
      <c r="O19" s="134"/>
      <c r="Q19" s="51"/>
      <c r="R19" s="51"/>
    </row>
    <row r="20" spans="1:23" ht="30" customHeight="1" x14ac:dyDescent="0.25">
      <c r="A20" s="9"/>
      <c r="B20" s="109">
        <v>837000762</v>
      </c>
      <c r="C20" s="5"/>
      <c r="D20" s="73"/>
      <c r="E20" s="5"/>
      <c r="F20" s="5"/>
      <c r="G20" s="5"/>
      <c r="H20" s="193"/>
      <c r="I20" s="145" t="s">
        <v>110</v>
      </c>
      <c r="J20" s="146" t="s">
        <v>769</v>
      </c>
      <c r="K20" s="147">
        <v>983334550</v>
      </c>
      <c r="L20" s="148">
        <v>44193</v>
      </c>
      <c r="M20" s="148">
        <v>44561</v>
      </c>
      <c r="N20" s="132">
        <f>+(M20-L20)/30</f>
        <v>12.266666666666667</v>
      </c>
      <c r="O20" s="135"/>
      <c r="U20" s="131"/>
      <c r="V20" s="105">
        <f ca="1">NOW()</f>
        <v>44193.969696759261</v>
      </c>
      <c r="W20" s="105">
        <f ca="1">NOW()</f>
        <v>44193.969696759261</v>
      </c>
    </row>
    <row r="21" spans="1:23" ht="30" customHeight="1" outlineLevel="1" x14ac:dyDescent="0.25">
      <c r="A21" s="9"/>
      <c r="B21" s="71"/>
      <c r="C21" s="5"/>
      <c r="D21" s="5"/>
      <c r="E21" s="5"/>
      <c r="F21" s="5"/>
      <c r="G21" s="5"/>
      <c r="H21" s="70"/>
      <c r="I21" s="145"/>
      <c r="J21" s="146"/>
      <c r="K21" s="147"/>
      <c r="L21" s="148"/>
      <c r="M21" s="148"/>
      <c r="N21" s="132">
        <f t="shared" ref="N21:N35" si="0">+(M21-L21)/30</f>
        <v>0</v>
      </c>
      <c r="O21" s="136"/>
    </row>
    <row r="22" spans="1:23" ht="30" customHeight="1" outlineLevel="1" x14ac:dyDescent="0.25">
      <c r="A22" s="9"/>
      <c r="B22" s="71"/>
      <c r="C22" s="5"/>
      <c r="D22" s="5"/>
      <c r="E22" s="5"/>
      <c r="F22" s="5"/>
      <c r="G22" s="5"/>
      <c r="H22" s="70"/>
      <c r="I22" s="145"/>
      <c r="J22" s="146"/>
      <c r="K22" s="147"/>
      <c r="L22" s="148"/>
      <c r="M22" s="148"/>
      <c r="N22" s="133">
        <f t="shared" ref="N22:N33" si="1">+(M22-L22)/30</f>
        <v>0</v>
      </c>
      <c r="O22" s="136"/>
    </row>
    <row r="23" spans="1:23" ht="30" customHeight="1" outlineLevel="1" x14ac:dyDescent="0.25">
      <c r="A23" s="9"/>
      <c r="B23" s="101"/>
      <c r="C23" s="21"/>
      <c r="D23" s="21"/>
      <c r="E23" s="21"/>
      <c r="F23" s="5"/>
      <c r="G23" s="5"/>
      <c r="H23" s="70"/>
      <c r="I23" s="145"/>
      <c r="J23" s="146"/>
      <c r="K23" s="147"/>
      <c r="L23" s="148"/>
      <c r="M23" s="148"/>
      <c r="N23" s="133">
        <f t="shared" si="1"/>
        <v>0</v>
      </c>
      <c r="O23" s="136"/>
      <c r="Q23" s="104"/>
      <c r="R23" s="55"/>
      <c r="S23" s="105"/>
      <c r="T23" s="105"/>
    </row>
    <row r="24" spans="1:23" ht="30" customHeight="1" outlineLevel="1" x14ac:dyDescent="0.25">
      <c r="A24" s="9"/>
      <c r="B24" s="101"/>
      <c r="C24" s="21"/>
      <c r="D24" s="21"/>
      <c r="E24" s="21"/>
      <c r="F24" s="5"/>
      <c r="G24" s="5"/>
      <c r="H24" s="70"/>
      <c r="I24" s="145"/>
      <c r="J24" s="146"/>
      <c r="K24" s="147"/>
      <c r="L24" s="148"/>
      <c r="M24" s="148"/>
      <c r="N24" s="133">
        <f t="shared" si="1"/>
        <v>0</v>
      </c>
      <c r="O24" s="136"/>
    </row>
    <row r="25" spans="1:23" ht="30" customHeight="1" outlineLevel="1" x14ac:dyDescent="0.25">
      <c r="A25" s="9"/>
      <c r="B25" s="101"/>
      <c r="C25" s="21"/>
      <c r="D25" s="21"/>
      <c r="E25" s="21"/>
      <c r="F25" s="5"/>
      <c r="G25" s="5"/>
      <c r="H25" s="70"/>
      <c r="I25" s="145"/>
      <c r="J25" s="146"/>
      <c r="K25" s="147"/>
      <c r="L25" s="148"/>
      <c r="M25" s="148"/>
      <c r="N25" s="133">
        <f t="shared" si="1"/>
        <v>0</v>
      </c>
      <c r="O25" s="136"/>
    </row>
    <row r="26" spans="1:23" ht="30" customHeight="1" outlineLevel="1" x14ac:dyDescent="0.25">
      <c r="A26" s="9"/>
      <c r="B26" s="101"/>
      <c r="C26" s="21"/>
      <c r="D26" s="21"/>
      <c r="E26" s="21"/>
      <c r="F26" s="5"/>
      <c r="G26" s="5"/>
      <c r="H26" s="70"/>
      <c r="I26" s="145"/>
      <c r="J26" s="146"/>
      <c r="K26" s="147"/>
      <c r="L26" s="148"/>
      <c r="M26" s="148"/>
      <c r="N26" s="133">
        <f t="shared" si="1"/>
        <v>0</v>
      </c>
      <c r="O26" s="136"/>
    </row>
    <row r="27" spans="1:23" ht="30" customHeight="1" outlineLevel="1" x14ac:dyDescent="0.25">
      <c r="A27" s="9"/>
      <c r="B27" s="101"/>
      <c r="C27" s="21"/>
      <c r="D27" s="21"/>
      <c r="E27" s="21"/>
      <c r="F27" s="5"/>
      <c r="G27" s="5"/>
      <c r="H27" s="70"/>
      <c r="I27" s="145"/>
      <c r="J27" s="146"/>
      <c r="K27" s="147"/>
      <c r="L27" s="148"/>
      <c r="M27" s="148"/>
      <c r="N27" s="133">
        <f t="shared" si="1"/>
        <v>0</v>
      </c>
      <c r="O27" s="136"/>
    </row>
    <row r="28" spans="1:23" ht="30" customHeight="1" outlineLevel="1" x14ac:dyDescent="0.25">
      <c r="A28" s="9"/>
      <c r="B28" s="101"/>
      <c r="C28" s="21"/>
      <c r="D28" s="21"/>
      <c r="E28" s="21"/>
      <c r="F28" s="5"/>
      <c r="G28" s="5"/>
      <c r="H28" s="70"/>
      <c r="I28" s="145"/>
      <c r="J28" s="146"/>
      <c r="K28" s="147"/>
      <c r="L28" s="148"/>
      <c r="M28" s="148"/>
      <c r="N28" s="133">
        <f t="shared" si="1"/>
        <v>0</v>
      </c>
      <c r="O28" s="136"/>
    </row>
    <row r="29" spans="1:23" ht="30" customHeight="1" outlineLevel="1" x14ac:dyDescent="0.25">
      <c r="A29" s="9"/>
      <c r="B29" s="71"/>
      <c r="C29" s="5"/>
      <c r="D29" s="5"/>
      <c r="E29" s="5"/>
      <c r="F29" s="5"/>
      <c r="G29" s="5"/>
      <c r="H29" s="70"/>
      <c r="I29" s="145"/>
      <c r="J29" s="146"/>
      <c r="K29" s="147"/>
      <c r="L29" s="148"/>
      <c r="M29" s="148"/>
      <c r="N29" s="133">
        <f t="shared" si="1"/>
        <v>0</v>
      </c>
      <c r="O29" s="136"/>
    </row>
    <row r="30" spans="1:23" ht="30" customHeight="1" outlineLevel="1" x14ac:dyDescent="0.25">
      <c r="A30" s="9"/>
      <c r="B30" s="71"/>
      <c r="C30" s="5"/>
      <c r="D30" s="5"/>
      <c r="E30" s="5"/>
      <c r="F30" s="5"/>
      <c r="G30" s="5"/>
      <c r="H30" s="70"/>
      <c r="I30" s="145"/>
      <c r="J30" s="146"/>
      <c r="K30" s="147"/>
      <c r="L30" s="148"/>
      <c r="M30" s="148"/>
      <c r="N30" s="133">
        <f t="shared" si="1"/>
        <v>0</v>
      </c>
      <c r="O30" s="136"/>
    </row>
    <row r="31" spans="1:23" ht="30" customHeight="1" outlineLevel="1" x14ac:dyDescent="0.25">
      <c r="A31" s="9"/>
      <c r="B31" s="71"/>
      <c r="C31" s="5"/>
      <c r="D31" s="5"/>
      <c r="E31" s="5"/>
      <c r="F31" s="5"/>
      <c r="G31" s="5"/>
      <c r="H31" s="70"/>
      <c r="I31" s="145"/>
      <c r="J31" s="146"/>
      <c r="K31" s="147"/>
      <c r="L31" s="148"/>
      <c r="M31" s="148"/>
      <c r="N31" s="133">
        <f t="shared" si="1"/>
        <v>0</v>
      </c>
      <c r="O31" s="136"/>
    </row>
    <row r="32" spans="1:23" ht="30" customHeight="1" outlineLevel="1" x14ac:dyDescent="0.25">
      <c r="A32" s="9"/>
      <c r="B32" s="71"/>
      <c r="C32" s="5"/>
      <c r="D32" s="5"/>
      <c r="E32" s="5"/>
      <c r="F32" s="5"/>
      <c r="G32" s="5"/>
      <c r="H32" s="70"/>
      <c r="I32" s="145"/>
      <c r="J32" s="146"/>
      <c r="K32" s="147"/>
      <c r="L32" s="148"/>
      <c r="M32" s="148"/>
      <c r="N32" s="133">
        <f t="shared" si="1"/>
        <v>0</v>
      </c>
      <c r="O32" s="136"/>
    </row>
    <row r="33" spans="1:16" ht="30" customHeight="1" outlineLevel="1" x14ac:dyDescent="0.25">
      <c r="A33" s="9"/>
      <c r="B33" s="71"/>
      <c r="C33" s="5"/>
      <c r="D33" s="5"/>
      <c r="E33" s="5"/>
      <c r="F33" s="5"/>
      <c r="G33" s="5"/>
      <c r="H33" s="70"/>
      <c r="I33" s="145"/>
      <c r="J33" s="146"/>
      <c r="K33" s="147"/>
      <c r="L33" s="148"/>
      <c r="M33" s="148"/>
      <c r="N33" s="133">
        <f t="shared" si="1"/>
        <v>0</v>
      </c>
      <c r="O33" s="136"/>
    </row>
    <row r="34" spans="1:16" ht="30" customHeight="1" outlineLevel="1" x14ac:dyDescent="0.25">
      <c r="A34" s="9"/>
      <c r="B34" s="71"/>
      <c r="C34" s="5"/>
      <c r="D34" s="5"/>
      <c r="E34" s="5"/>
      <c r="F34" s="5"/>
      <c r="G34" s="5"/>
      <c r="H34" s="70"/>
      <c r="I34" s="145"/>
      <c r="J34" s="146"/>
      <c r="K34" s="147"/>
      <c r="L34" s="148"/>
      <c r="M34" s="148"/>
      <c r="N34" s="133">
        <f t="shared" si="0"/>
        <v>0</v>
      </c>
      <c r="O34" s="136"/>
    </row>
    <row r="35" spans="1:16" ht="30" customHeight="1" outlineLevel="1" x14ac:dyDescent="0.25">
      <c r="A35" s="9"/>
      <c r="B35" s="71"/>
      <c r="C35" s="5"/>
      <c r="D35" s="5"/>
      <c r="E35" s="5"/>
      <c r="F35" s="5"/>
      <c r="G35" s="5"/>
      <c r="H35" s="70"/>
      <c r="I35" s="145"/>
      <c r="J35" s="146"/>
      <c r="K35" s="147"/>
      <c r="L35" s="148"/>
      <c r="M35" s="148"/>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7" t="s">
        <v>2</v>
      </c>
      <c r="C37" s="217"/>
      <c r="D37" s="217"/>
      <c r="E37" s="217"/>
      <c r="F37" s="217"/>
      <c r="G37" s="5"/>
      <c r="H37" s="126"/>
      <c r="I37" s="127"/>
      <c r="J37" s="127"/>
      <c r="K37" s="127"/>
      <c r="L37" s="127"/>
      <c r="M37" s="127"/>
      <c r="N37" s="127"/>
      <c r="O37" s="128"/>
    </row>
    <row r="38" spans="1:16" ht="21" customHeight="1" x14ac:dyDescent="0.25">
      <c r="A38" s="9"/>
      <c r="B38" s="185" t="str">
        <f>VLOOKUP(B20,EAS!A2:B1439,2,0)</f>
        <v>FUNDACION AMERICA</v>
      </c>
      <c r="C38" s="185"/>
      <c r="D38" s="185"/>
      <c r="E38" s="185"/>
      <c r="F38" s="185"/>
      <c r="G38" s="5"/>
      <c r="H38" s="129"/>
      <c r="I38" s="197" t="s">
        <v>7</v>
      </c>
      <c r="J38" s="197"/>
      <c r="K38" s="197"/>
      <c r="L38" s="197"/>
      <c r="M38" s="197"/>
      <c r="N38" s="197"/>
      <c r="O38" s="130"/>
    </row>
    <row r="39" spans="1:16" ht="42.95" customHeight="1" thickBot="1" x14ac:dyDescent="0.3">
      <c r="A39" s="10"/>
      <c r="B39" s="11"/>
      <c r="C39" s="11"/>
      <c r="D39" s="11"/>
      <c r="E39" s="11"/>
      <c r="F39" s="11"/>
      <c r="G39" s="11"/>
      <c r="H39" s="10"/>
      <c r="I39" s="229" t="s">
        <v>2691</v>
      </c>
      <c r="J39" s="229"/>
      <c r="K39" s="229"/>
      <c r="L39" s="229"/>
      <c r="M39" s="229"/>
      <c r="N39" s="229"/>
      <c r="O39" s="12"/>
    </row>
    <row r="40" spans="1:16" ht="15.75" thickBot="1" x14ac:dyDescent="0.3"/>
    <row r="41" spans="1:16" s="19" customFormat="1" ht="31.5" customHeight="1" thickBot="1" x14ac:dyDescent="0.3">
      <c r="A41" s="187" t="s">
        <v>3</v>
      </c>
      <c r="B41" s="188"/>
      <c r="C41" s="188"/>
      <c r="D41" s="188"/>
      <c r="E41" s="188"/>
      <c r="F41" s="188"/>
      <c r="G41" s="188"/>
      <c r="H41" s="188"/>
      <c r="I41" s="188"/>
      <c r="J41" s="188"/>
      <c r="K41" s="188"/>
      <c r="L41" s="188"/>
      <c r="M41" s="188"/>
      <c r="N41" s="188"/>
      <c r="O41" s="189"/>
      <c r="P41" s="76"/>
    </row>
    <row r="42" spans="1:16" ht="8.25" customHeight="1" thickBot="1" x14ac:dyDescent="0.3"/>
    <row r="43" spans="1:16" s="19" customFormat="1" ht="31.5" customHeight="1" thickBot="1" x14ac:dyDescent="0.3">
      <c r="A43" s="231" t="s">
        <v>4</v>
      </c>
      <c r="B43" s="232"/>
      <c r="C43" s="232"/>
      <c r="D43" s="232"/>
      <c r="E43" s="232"/>
      <c r="F43" s="232"/>
      <c r="G43" s="232"/>
      <c r="H43" s="232"/>
      <c r="I43" s="232"/>
      <c r="J43" s="232"/>
      <c r="K43" s="232"/>
      <c r="L43" s="232"/>
      <c r="M43" s="232"/>
      <c r="N43" s="232"/>
      <c r="O43" s="233"/>
      <c r="P43" s="76"/>
    </row>
    <row r="44" spans="1:16" ht="15" customHeight="1" x14ac:dyDescent="0.25">
      <c r="A44" s="234" t="s">
        <v>2655</v>
      </c>
      <c r="B44" s="235"/>
      <c r="C44" s="235"/>
      <c r="D44" s="235"/>
      <c r="E44" s="235"/>
      <c r="F44" s="235"/>
      <c r="G44" s="235"/>
      <c r="H44" s="235"/>
      <c r="I44" s="235"/>
      <c r="J44" s="235"/>
      <c r="K44" s="235"/>
      <c r="L44" s="235"/>
      <c r="M44" s="235"/>
      <c r="N44" s="235"/>
      <c r="O44" s="236"/>
    </row>
    <row r="45" spans="1:16" x14ac:dyDescent="0.25">
      <c r="A45" s="237"/>
      <c r="B45" s="238"/>
      <c r="C45" s="238"/>
      <c r="D45" s="238"/>
      <c r="E45" s="238"/>
      <c r="F45" s="238"/>
      <c r="G45" s="238"/>
      <c r="H45" s="238"/>
      <c r="I45" s="238"/>
      <c r="J45" s="238"/>
      <c r="K45" s="238"/>
      <c r="L45" s="238"/>
      <c r="M45" s="238"/>
      <c r="N45" s="238"/>
      <c r="O45" s="23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73" t="s">
        <v>2676</v>
      </c>
      <c r="C48" s="112" t="s">
        <v>31</v>
      </c>
      <c r="D48" s="174" t="s">
        <v>2677</v>
      </c>
      <c r="E48" s="175">
        <v>40940</v>
      </c>
      <c r="F48" s="175">
        <v>41273</v>
      </c>
      <c r="G48" s="156">
        <f>IF(AND(E48&lt;&gt;"",F48&lt;&gt;""),((F48-E48)/30),"")</f>
        <v>11.1</v>
      </c>
      <c r="H48" s="177" t="s">
        <v>2682</v>
      </c>
      <c r="I48" s="176" t="s">
        <v>110</v>
      </c>
      <c r="J48" s="176" t="s">
        <v>792</v>
      </c>
      <c r="K48" s="178">
        <v>636815615</v>
      </c>
      <c r="L48" s="115" t="s">
        <v>1148</v>
      </c>
      <c r="M48" s="117">
        <v>1</v>
      </c>
      <c r="N48" s="115" t="s">
        <v>2634</v>
      </c>
      <c r="O48" s="115" t="s">
        <v>26</v>
      </c>
      <c r="P48" s="78"/>
    </row>
    <row r="49" spans="1:16" s="6" customFormat="1" ht="24.75" customHeight="1" x14ac:dyDescent="0.25">
      <c r="A49" s="140">
        <v>2</v>
      </c>
      <c r="B49" s="173" t="s">
        <v>2676</v>
      </c>
      <c r="C49" s="112" t="s">
        <v>31</v>
      </c>
      <c r="D49" s="174" t="s">
        <v>2678</v>
      </c>
      <c r="E49" s="175">
        <v>41295</v>
      </c>
      <c r="F49" s="175">
        <v>41639</v>
      </c>
      <c r="G49" s="156">
        <f t="shared" ref="G49:G50" si="2">IF(AND(E49&lt;&gt;"",F49&lt;&gt;""),((F49-E49)/30),"")</f>
        <v>11.466666666666667</v>
      </c>
      <c r="H49" s="179" t="s">
        <v>2683</v>
      </c>
      <c r="I49" s="176" t="s">
        <v>110</v>
      </c>
      <c r="J49" s="176" t="s">
        <v>792</v>
      </c>
      <c r="K49" s="178">
        <v>728767629</v>
      </c>
      <c r="L49" s="115" t="s">
        <v>1148</v>
      </c>
      <c r="M49" s="117">
        <v>1</v>
      </c>
      <c r="N49" s="115" t="s">
        <v>2634</v>
      </c>
      <c r="O49" s="115" t="s">
        <v>26</v>
      </c>
      <c r="P49" s="78"/>
    </row>
    <row r="50" spans="1:16" s="6" customFormat="1" ht="24.75" customHeight="1" x14ac:dyDescent="0.25">
      <c r="A50" s="140">
        <v>3</v>
      </c>
      <c r="B50" s="173" t="s">
        <v>2676</v>
      </c>
      <c r="C50" s="112" t="s">
        <v>31</v>
      </c>
      <c r="D50" s="174" t="s">
        <v>2679</v>
      </c>
      <c r="E50" s="175">
        <v>41999</v>
      </c>
      <c r="F50" s="175">
        <v>42369</v>
      </c>
      <c r="G50" s="156">
        <f t="shared" si="2"/>
        <v>12.333333333333334</v>
      </c>
      <c r="H50" s="177" t="s">
        <v>2684</v>
      </c>
      <c r="I50" s="176" t="s">
        <v>110</v>
      </c>
      <c r="J50" s="176" t="s">
        <v>792</v>
      </c>
      <c r="K50" s="178">
        <v>2957370573</v>
      </c>
      <c r="L50" s="115" t="s">
        <v>1148</v>
      </c>
      <c r="M50" s="117">
        <v>1</v>
      </c>
      <c r="N50" s="115" t="s">
        <v>2634</v>
      </c>
      <c r="O50" s="115" t="s">
        <v>26</v>
      </c>
      <c r="P50" s="78"/>
    </row>
    <row r="51" spans="1:16" s="6" customFormat="1" ht="24.75" customHeight="1" outlineLevel="1" x14ac:dyDescent="0.25">
      <c r="A51" s="140">
        <v>4</v>
      </c>
      <c r="B51" s="173" t="s">
        <v>2676</v>
      </c>
      <c r="C51" s="112" t="s">
        <v>31</v>
      </c>
      <c r="D51" s="174" t="s">
        <v>2680</v>
      </c>
      <c r="E51" s="175">
        <v>41999</v>
      </c>
      <c r="F51" s="175">
        <v>42369</v>
      </c>
      <c r="G51" s="156">
        <f t="shared" ref="G51:G107" si="3">IF(AND(E51&lt;&gt;"",F51&lt;&gt;""),((F51-E51)/30),"")</f>
        <v>12.333333333333334</v>
      </c>
      <c r="H51" s="177" t="s">
        <v>2684</v>
      </c>
      <c r="I51" s="176" t="s">
        <v>110</v>
      </c>
      <c r="J51" s="176" t="s">
        <v>792</v>
      </c>
      <c r="K51" s="180">
        <v>741339755</v>
      </c>
      <c r="L51" s="115" t="s">
        <v>1148</v>
      </c>
      <c r="M51" s="117">
        <v>1</v>
      </c>
      <c r="N51" s="115" t="s">
        <v>2634</v>
      </c>
      <c r="O51" s="115" t="s">
        <v>26</v>
      </c>
      <c r="P51" s="78"/>
    </row>
    <row r="52" spans="1:16" s="7" customFormat="1" ht="24.75" customHeight="1" outlineLevel="1" x14ac:dyDescent="0.25">
      <c r="A52" s="141">
        <v>5</v>
      </c>
      <c r="B52" s="173" t="s">
        <v>2676</v>
      </c>
      <c r="C52" s="112" t="s">
        <v>31</v>
      </c>
      <c r="D52" s="174" t="s">
        <v>2681</v>
      </c>
      <c r="E52" s="175">
        <v>41999</v>
      </c>
      <c r="F52" s="175">
        <v>42369</v>
      </c>
      <c r="G52" s="156">
        <f t="shared" si="3"/>
        <v>12.333333333333334</v>
      </c>
      <c r="H52" s="177" t="s">
        <v>2685</v>
      </c>
      <c r="I52" s="176" t="s">
        <v>110</v>
      </c>
      <c r="J52" s="176" t="s">
        <v>792</v>
      </c>
      <c r="K52" s="180">
        <v>453972359</v>
      </c>
      <c r="L52" s="115" t="s">
        <v>1148</v>
      </c>
      <c r="M52" s="117">
        <v>1</v>
      </c>
      <c r="N52" s="115" t="s">
        <v>2634</v>
      </c>
      <c r="O52" s="115" t="s">
        <v>26</v>
      </c>
      <c r="P52" s="79"/>
    </row>
    <row r="53" spans="1:16" s="7" customFormat="1" ht="24.75" customHeight="1" outlineLevel="1" x14ac:dyDescent="0.25">
      <c r="A53" s="141">
        <v>6</v>
      </c>
      <c r="B53" s="111"/>
      <c r="C53" s="112"/>
      <c r="D53" s="110"/>
      <c r="E53" s="142"/>
      <c r="F53" s="142"/>
      <c r="G53" s="156" t="str">
        <f t="shared" si="3"/>
        <v/>
      </c>
      <c r="H53" s="119"/>
      <c r="I53" s="113"/>
      <c r="J53" s="113"/>
      <c r="K53" s="116"/>
      <c r="L53" s="115"/>
      <c r="M53" s="117"/>
      <c r="N53" s="115"/>
      <c r="O53" s="115"/>
      <c r="P53" s="79"/>
    </row>
    <row r="54" spans="1:16" s="7" customFormat="1" ht="24.75" customHeight="1" outlineLevel="1" x14ac:dyDescent="0.25">
      <c r="A54" s="141">
        <v>7</v>
      </c>
      <c r="B54" s="111"/>
      <c r="C54" s="112"/>
      <c r="D54" s="110"/>
      <c r="E54" s="142"/>
      <c r="F54" s="142"/>
      <c r="G54" s="156" t="str">
        <f t="shared" si="3"/>
        <v/>
      </c>
      <c r="H54" s="114"/>
      <c r="I54" s="113"/>
      <c r="J54" s="113"/>
      <c r="K54" s="118"/>
      <c r="L54" s="115"/>
      <c r="M54" s="117"/>
      <c r="N54" s="115"/>
      <c r="O54" s="115"/>
      <c r="P54" s="79"/>
    </row>
    <row r="55" spans="1:16" s="7" customFormat="1" ht="24.75" customHeight="1" outlineLevel="1" x14ac:dyDescent="0.25">
      <c r="A55" s="141">
        <v>8</v>
      </c>
      <c r="B55" s="111"/>
      <c r="C55" s="112"/>
      <c r="D55" s="110"/>
      <c r="E55" s="142"/>
      <c r="F55" s="142"/>
      <c r="G55" s="156" t="str">
        <f t="shared" si="3"/>
        <v/>
      </c>
      <c r="H55" s="114"/>
      <c r="I55" s="113"/>
      <c r="J55" s="113"/>
      <c r="K55" s="118"/>
      <c r="L55" s="115"/>
      <c r="M55" s="117"/>
      <c r="N55" s="115"/>
      <c r="O55" s="115"/>
      <c r="P55" s="79"/>
    </row>
    <row r="56" spans="1:16" s="7" customFormat="1" ht="24.75" customHeight="1" outlineLevel="1" x14ac:dyDescent="0.25">
      <c r="A56" s="141">
        <v>9</v>
      </c>
      <c r="B56" s="111"/>
      <c r="C56" s="112"/>
      <c r="D56" s="110"/>
      <c r="E56" s="142"/>
      <c r="F56" s="142"/>
      <c r="G56" s="156" t="str">
        <f t="shared" si="3"/>
        <v/>
      </c>
      <c r="H56" s="114"/>
      <c r="I56" s="113"/>
      <c r="J56" s="113"/>
      <c r="K56" s="118"/>
      <c r="L56" s="115"/>
      <c r="M56" s="117"/>
      <c r="N56" s="115"/>
      <c r="O56" s="115"/>
      <c r="P56" s="79"/>
    </row>
    <row r="57" spans="1:16" s="7" customFormat="1" ht="24.75" customHeight="1" outlineLevel="1" x14ac:dyDescent="0.25">
      <c r="A57" s="141">
        <v>10</v>
      </c>
      <c r="B57" s="64"/>
      <c r="C57" s="65"/>
      <c r="D57" s="63"/>
      <c r="E57" s="142"/>
      <c r="F57" s="142"/>
      <c r="G57" s="156"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22"/>
      <c r="C91" s="124"/>
      <c r="D91" s="121"/>
      <c r="E91" s="142"/>
      <c r="F91" s="142"/>
      <c r="G91" s="156" t="str">
        <f t="shared" si="3"/>
        <v/>
      </c>
      <c r="H91" s="122"/>
      <c r="I91" s="121"/>
      <c r="J91" s="121"/>
      <c r="K91" s="123"/>
      <c r="L91" s="124"/>
      <c r="M91" s="117"/>
      <c r="N91" s="124"/>
      <c r="O91" s="124"/>
      <c r="P91" s="79"/>
    </row>
    <row r="92" spans="1:16" s="7" customFormat="1" ht="24.75" customHeight="1" outlineLevel="1" x14ac:dyDescent="0.25">
      <c r="A92" s="140">
        <v>45</v>
      </c>
      <c r="B92" s="122"/>
      <c r="C92" s="124"/>
      <c r="D92" s="121"/>
      <c r="E92" s="142"/>
      <c r="F92" s="142"/>
      <c r="G92" s="156" t="str">
        <f t="shared" si="3"/>
        <v/>
      </c>
      <c r="H92" s="122"/>
      <c r="I92" s="121"/>
      <c r="J92" s="121"/>
      <c r="K92" s="123"/>
      <c r="L92" s="124"/>
      <c r="M92" s="117"/>
      <c r="N92" s="124"/>
      <c r="O92" s="124"/>
      <c r="P92" s="79"/>
    </row>
    <row r="93" spans="1:16" s="7" customFormat="1" ht="24.75" customHeight="1" outlineLevel="1" x14ac:dyDescent="0.25">
      <c r="A93" s="140">
        <v>46</v>
      </c>
      <c r="B93" s="122"/>
      <c r="C93" s="124"/>
      <c r="D93" s="121"/>
      <c r="E93" s="142"/>
      <c r="F93" s="142"/>
      <c r="G93" s="156" t="str">
        <f t="shared" si="3"/>
        <v/>
      </c>
      <c r="H93" s="122"/>
      <c r="I93" s="121"/>
      <c r="J93" s="121"/>
      <c r="K93" s="123"/>
      <c r="L93" s="124"/>
      <c r="M93" s="117"/>
      <c r="N93" s="124"/>
      <c r="O93" s="124"/>
      <c r="P93" s="79"/>
    </row>
    <row r="94" spans="1:16" s="7" customFormat="1" ht="24.75" customHeight="1" outlineLevel="1" x14ac:dyDescent="0.25">
      <c r="A94" s="140">
        <v>47</v>
      </c>
      <c r="B94" s="122"/>
      <c r="C94" s="124"/>
      <c r="D94" s="121"/>
      <c r="E94" s="142"/>
      <c r="F94" s="142"/>
      <c r="G94" s="156" t="str">
        <f t="shared" si="3"/>
        <v/>
      </c>
      <c r="H94" s="122"/>
      <c r="I94" s="121"/>
      <c r="J94" s="121"/>
      <c r="K94" s="123"/>
      <c r="L94" s="124"/>
      <c r="M94" s="117"/>
      <c r="N94" s="124"/>
      <c r="O94" s="124"/>
      <c r="P94" s="79"/>
    </row>
    <row r="95" spans="1:16" s="7" customFormat="1" ht="24.75" customHeight="1" outlineLevel="1" x14ac:dyDescent="0.25">
      <c r="A95" s="141">
        <v>48</v>
      </c>
      <c r="B95" s="122"/>
      <c r="C95" s="124"/>
      <c r="D95" s="121"/>
      <c r="E95" s="142"/>
      <c r="F95" s="142"/>
      <c r="G95" s="156" t="str">
        <f t="shared" si="3"/>
        <v/>
      </c>
      <c r="H95" s="122"/>
      <c r="I95" s="121"/>
      <c r="J95" s="121"/>
      <c r="K95" s="123"/>
      <c r="L95" s="124"/>
      <c r="M95" s="117"/>
      <c r="N95" s="124"/>
      <c r="O95" s="124"/>
      <c r="P95" s="79"/>
    </row>
    <row r="96" spans="1:16" s="7" customFormat="1" ht="24.75" customHeight="1" outlineLevel="1" x14ac:dyDescent="0.25">
      <c r="A96" s="141">
        <v>49</v>
      </c>
      <c r="B96" s="122"/>
      <c r="C96" s="124"/>
      <c r="D96" s="121"/>
      <c r="E96" s="142"/>
      <c r="F96" s="142"/>
      <c r="G96" s="156" t="str">
        <f t="shared" si="3"/>
        <v/>
      </c>
      <c r="H96" s="122"/>
      <c r="I96" s="121"/>
      <c r="J96" s="121"/>
      <c r="K96" s="123"/>
      <c r="L96" s="124"/>
      <c r="M96" s="117"/>
      <c r="N96" s="124"/>
      <c r="O96" s="124"/>
      <c r="P96" s="79"/>
    </row>
    <row r="97" spans="1:16" s="7" customFormat="1" ht="24.75" customHeight="1" outlineLevel="1" x14ac:dyDescent="0.25">
      <c r="A97" s="141">
        <v>50</v>
      </c>
      <c r="B97" s="122"/>
      <c r="C97" s="124"/>
      <c r="D97" s="121"/>
      <c r="E97" s="142"/>
      <c r="F97" s="142"/>
      <c r="G97" s="156" t="str">
        <f t="shared" si="3"/>
        <v/>
      </c>
      <c r="H97" s="122"/>
      <c r="I97" s="121"/>
      <c r="J97" s="121"/>
      <c r="K97" s="123"/>
      <c r="L97" s="124"/>
      <c r="M97" s="117"/>
      <c r="N97" s="124"/>
      <c r="O97" s="124"/>
      <c r="P97" s="79"/>
    </row>
    <row r="98" spans="1:16" s="7" customFormat="1" ht="24.75" customHeight="1" outlineLevel="1" x14ac:dyDescent="0.25">
      <c r="A98" s="141">
        <v>51</v>
      </c>
      <c r="B98" s="122"/>
      <c r="C98" s="124"/>
      <c r="D98" s="121"/>
      <c r="E98" s="142"/>
      <c r="F98" s="142"/>
      <c r="G98" s="156" t="str">
        <f t="shared" si="3"/>
        <v/>
      </c>
      <c r="H98" s="122"/>
      <c r="I98" s="121"/>
      <c r="J98" s="121"/>
      <c r="K98" s="123"/>
      <c r="L98" s="124"/>
      <c r="M98" s="117"/>
      <c r="N98" s="124"/>
      <c r="O98" s="124"/>
      <c r="P98" s="79"/>
    </row>
    <row r="99" spans="1:16" s="7" customFormat="1" ht="24.75" customHeight="1" outlineLevel="1" x14ac:dyDescent="0.25">
      <c r="A99" s="141">
        <v>52</v>
      </c>
      <c r="B99" s="122"/>
      <c r="C99" s="124"/>
      <c r="D99" s="121"/>
      <c r="E99" s="142"/>
      <c r="F99" s="142"/>
      <c r="G99" s="156" t="str">
        <f t="shared" si="3"/>
        <v/>
      </c>
      <c r="H99" s="122"/>
      <c r="I99" s="121"/>
      <c r="J99" s="121"/>
      <c r="K99" s="123"/>
      <c r="L99" s="124"/>
      <c r="M99" s="117"/>
      <c r="N99" s="124"/>
      <c r="O99" s="124"/>
      <c r="P99" s="79"/>
    </row>
    <row r="100" spans="1:16" s="7" customFormat="1" ht="24.75" customHeight="1" outlineLevel="1" x14ac:dyDescent="0.25">
      <c r="A100" s="141">
        <v>53</v>
      </c>
      <c r="B100" s="122"/>
      <c r="C100" s="124"/>
      <c r="D100" s="121"/>
      <c r="E100" s="142"/>
      <c r="F100" s="142"/>
      <c r="G100" s="156" t="str">
        <f t="shared" si="3"/>
        <v/>
      </c>
      <c r="H100" s="122"/>
      <c r="I100" s="121"/>
      <c r="J100" s="121"/>
      <c r="K100" s="123"/>
      <c r="L100" s="124"/>
      <c r="M100" s="117"/>
      <c r="N100" s="124"/>
      <c r="O100" s="124"/>
      <c r="P100" s="79"/>
    </row>
    <row r="101" spans="1:16" s="7" customFormat="1" ht="24.75" customHeight="1" outlineLevel="1" x14ac:dyDescent="0.25">
      <c r="A101" s="141">
        <v>54</v>
      </c>
      <c r="B101" s="122"/>
      <c r="C101" s="124"/>
      <c r="D101" s="121"/>
      <c r="E101" s="142"/>
      <c r="F101" s="142"/>
      <c r="G101" s="156" t="str">
        <f t="shared" si="3"/>
        <v/>
      </c>
      <c r="H101" s="122"/>
      <c r="I101" s="121"/>
      <c r="J101" s="121"/>
      <c r="K101" s="123"/>
      <c r="L101" s="124"/>
      <c r="M101" s="117"/>
      <c r="N101" s="124"/>
      <c r="O101" s="124"/>
      <c r="P101" s="79"/>
    </row>
    <row r="102" spans="1:16" s="7" customFormat="1" ht="24.75" customHeight="1" outlineLevel="1" x14ac:dyDescent="0.25">
      <c r="A102" s="141">
        <v>55</v>
      </c>
      <c r="B102" s="122"/>
      <c r="C102" s="124"/>
      <c r="D102" s="121"/>
      <c r="E102" s="142"/>
      <c r="F102" s="142"/>
      <c r="G102" s="156" t="str">
        <f t="shared" si="3"/>
        <v/>
      </c>
      <c r="H102" s="122"/>
      <c r="I102" s="121"/>
      <c r="J102" s="121"/>
      <c r="K102" s="123"/>
      <c r="L102" s="124"/>
      <c r="M102" s="117"/>
      <c r="N102" s="124"/>
      <c r="O102" s="124"/>
      <c r="P102" s="79"/>
    </row>
    <row r="103" spans="1:16" s="7" customFormat="1" ht="24.75" customHeight="1" outlineLevel="1" x14ac:dyDescent="0.25">
      <c r="A103" s="141">
        <v>56</v>
      </c>
      <c r="B103" s="122"/>
      <c r="C103" s="124"/>
      <c r="D103" s="121"/>
      <c r="E103" s="142"/>
      <c r="F103" s="142"/>
      <c r="G103" s="156" t="str">
        <f t="shared" si="3"/>
        <v/>
      </c>
      <c r="H103" s="122"/>
      <c r="I103" s="121"/>
      <c r="J103" s="121"/>
      <c r="K103" s="123"/>
      <c r="L103" s="124"/>
      <c r="M103" s="117"/>
      <c r="N103" s="124"/>
      <c r="O103" s="124"/>
      <c r="P103" s="79"/>
    </row>
    <row r="104" spans="1:16" s="7" customFormat="1" ht="24.75" customHeight="1" outlineLevel="1" x14ac:dyDescent="0.25">
      <c r="A104" s="141">
        <v>57</v>
      </c>
      <c r="B104" s="122"/>
      <c r="C104" s="124"/>
      <c r="D104" s="121"/>
      <c r="E104" s="142"/>
      <c r="F104" s="142"/>
      <c r="G104" s="156" t="str">
        <f t="shared" si="3"/>
        <v/>
      </c>
      <c r="H104" s="122"/>
      <c r="I104" s="121"/>
      <c r="J104" s="121"/>
      <c r="K104" s="123"/>
      <c r="L104" s="124"/>
      <c r="M104" s="117"/>
      <c r="N104" s="124"/>
      <c r="O104" s="124"/>
      <c r="P104" s="79"/>
    </row>
    <row r="105" spans="1:16" s="7" customFormat="1" ht="24.75" customHeight="1" outlineLevel="1" x14ac:dyDescent="0.25">
      <c r="A105" s="141">
        <v>58</v>
      </c>
      <c r="B105" s="122"/>
      <c r="C105" s="124"/>
      <c r="D105" s="121"/>
      <c r="E105" s="142"/>
      <c r="F105" s="142"/>
      <c r="G105" s="156" t="str">
        <f t="shared" si="3"/>
        <v/>
      </c>
      <c r="H105" s="122"/>
      <c r="I105" s="121"/>
      <c r="J105" s="121"/>
      <c r="K105" s="123"/>
      <c r="L105" s="124"/>
      <c r="M105" s="117"/>
      <c r="N105" s="124"/>
      <c r="O105" s="124"/>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1" t="s">
        <v>2633</v>
      </c>
      <c r="B109" s="232"/>
      <c r="C109" s="232"/>
      <c r="D109" s="232"/>
      <c r="E109" s="232"/>
      <c r="F109" s="232"/>
      <c r="G109" s="232"/>
      <c r="H109" s="232"/>
      <c r="I109" s="232"/>
      <c r="J109" s="232"/>
      <c r="K109" s="232"/>
      <c r="L109" s="232"/>
      <c r="M109" s="232"/>
      <c r="N109" s="232"/>
      <c r="O109" s="233"/>
      <c r="P109" s="76"/>
    </row>
    <row r="110" spans="1:16" ht="15" customHeight="1" x14ac:dyDescent="0.25">
      <c r="A110" s="234" t="s">
        <v>2656</v>
      </c>
      <c r="B110" s="235"/>
      <c r="C110" s="235"/>
      <c r="D110" s="235"/>
      <c r="E110" s="235"/>
      <c r="F110" s="235"/>
      <c r="G110" s="235"/>
      <c r="H110" s="235"/>
      <c r="I110" s="235"/>
      <c r="J110" s="235"/>
      <c r="K110" s="235"/>
      <c r="L110" s="235"/>
      <c r="M110" s="235"/>
      <c r="N110" s="235"/>
      <c r="O110" s="236"/>
    </row>
    <row r="111" spans="1:16" ht="15.75" thickBot="1" x14ac:dyDescent="0.3">
      <c r="A111" s="237"/>
      <c r="B111" s="238"/>
      <c r="C111" s="238"/>
      <c r="D111" s="238"/>
      <c r="E111" s="238"/>
      <c r="F111" s="238"/>
      <c r="G111" s="238"/>
      <c r="H111" s="238"/>
      <c r="I111" s="238"/>
      <c r="J111" s="238"/>
      <c r="K111" s="238"/>
      <c r="L111" s="238"/>
      <c r="M111" s="238"/>
      <c r="N111" s="238"/>
      <c r="O111" s="239"/>
    </row>
    <row r="112" spans="1:16" s="1" customFormat="1" ht="26.25" customHeight="1" thickBot="1" x14ac:dyDescent="0.3">
      <c r="I112" s="244" t="s">
        <v>9</v>
      </c>
      <c r="J112" s="24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20"/>
      <c r="E114" s="142"/>
      <c r="F114" s="142"/>
      <c r="G114" s="156" t="str">
        <f>IF(AND(E114&lt;&gt;"",F114&lt;&gt;""),((F114-E114)/30),"")</f>
        <v/>
      </c>
      <c r="H114" s="122"/>
      <c r="I114" s="121"/>
      <c r="J114" s="121"/>
      <c r="K114" s="123"/>
      <c r="L114" s="100" t="str">
        <f>+IF(AND(K114&gt;0,O114="Ejecución"),(K114/877802)*Tabla28[[#This Row],[% participación]],IF(AND(K114&gt;0,O114&lt;&gt;"Ejecución"),"-",""))</f>
        <v/>
      </c>
      <c r="M114" s="124"/>
      <c r="N114" s="169" t="str">
        <f>+IF(M118="No",1,IF(M118="Si","Ingrese %",""))</f>
        <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87" t="s">
        <v>13</v>
      </c>
      <c r="B162" s="188"/>
      <c r="C162" s="188"/>
      <c r="D162" s="188"/>
      <c r="E162" s="189"/>
      <c r="F162" s="188" t="s">
        <v>15</v>
      </c>
      <c r="G162" s="188"/>
      <c r="H162" s="188"/>
      <c r="I162" s="187" t="s">
        <v>16</v>
      </c>
      <c r="J162" s="188"/>
      <c r="K162" s="188"/>
      <c r="L162" s="188"/>
      <c r="M162" s="188"/>
      <c r="N162" s="188"/>
      <c r="O162" s="189"/>
      <c r="P162" s="76"/>
    </row>
    <row r="163" spans="1:28" ht="51.75" customHeight="1" x14ac:dyDescent="0.25">
      <c r="A163" s="246" t="s">
        <v>2660</v>
      </c>
      <c r="B163" s="247"/>
      <c r="C163" s="247"/>
      <c r="D163" s="247"/>
      <c r="E163" s="248"/>
      <c r="F163" s="249" t="s">
        <v>2661</v>
      </c>
      <c r="G163" s="249"/>
      <c r="H163" s="249"/>
      <c r="I163" s="246" t="s">
        <v>2630</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7" t="s">
        <v>2614</v>
      </c>
      <c r="C165" s="217"/>
      <c r="D165" s="217"/>
      <c r="E165" s="8"/>
      <c r="F165" s="5"/>
      <c r="G165" s="250" t="s">
        <v>2614</v>
      </c>
      <c r="H165" s="250"/>
      <c r="I165" s="251" t="s">
        <v>1164</v>
      </c>
      <c r="J165" s="252"/>
      <c r="K165" s="252"/>
      <c r="L165" s="252"/>
      <c r="M165" s="25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53" t="s">
        <v>2643</v>
      </c>
      <c r="J167" s="254"/>
      <c r="K167" s="254"/>
      <c r="L167" s="254"/>
      <c r="M167" s="254"/>
      <c r="N167" s="254"/>
      <c r="O167" s="255"/>
      <c r="U167" s="51"/>
    </row>
    <row r="168" spans="1:28" x14ac:dyDescent="0.25">
      <c r="A168" s="9"/>
      <c r="B168" s="230" t="s">
        <v>2658</v>
      </c>
      <c r="C168" s="230"/>
      <c r="D168" s="230"/>
      <c r="E168" s="8"/>
      <c r="F168" s="5"/>
      <c r="H168" s="81" t="s">
        <v>2657</v>
      </c>
      <c r="I168" s="253"/>
      <c r="J168" s="254"/>
      <c r="K168" s="254"/>
      <c r="L168" s="254"/>
      <c r="M168" s="254"/>
      <c r="N168" s="254"/>
      <c r="O168" s="25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7" t="s">
        <v>2668</v>
      </c>
      <c r="B172" s="188"/>
      <c r="C172" s="188"/>
      <c r="D172" s="188"/>
      <c r="E172" s="188"/>
      <c r="F172" s="188"/>
      <c r="G172" s="188"/>
      <c r="H172" s="188"/>
      <c r="I172" s="188"/>
      <c r="J172" s="188"/>
      <c r="K172" s="188"/>
      <c r="L172" s="188"/>
      <c r="M172" s="188"/>
      <c r="N172" s="188"/>
      <c r="O172" s="189"/>
      <c r="P172" s="76"/>
    </row>
    <row r="173" spans="1:28" ht="15" customHeight="1" x14ac:dyDescent="0.25">
      <c r="A173" s="202" t="s">
        <v>2674</v>
      </c>
      <c r="B173" s="203"/>
      <c r="C173" s="203"/>
      <c r="D173" s="203"/>
      <c r="E173" s="203"/>
      <c r="F173" s="203"/>
      <c r="G173" s="203"/>
      <c r="H173" s="203"/>
      <c r="I173" s="203"/>
      <c r="J173" s="203"/>
      <c r="K173" s="203"/>
      <c r="L173" s="203"/>
      <c r="M173" s="203"/>
      <c r="N173" s="203"/>
      <c r="O173" s="204"/>
    </row>
    <row r="174" spans="1:28" ht="24" thickBot="1" x14ac:dyDescent="0.3">
      <c r="A174" s="205"/>
      <c r="B174" s="206"/>
      <c r="C174" s="206"/>
      <c r="D174" s="206"/>
      <c r="E174" s="206"/>
      <c r="F174" s="206"/>
      <c r="G174" s="206"/>
      <c r="H174" s="206"/>
      <c r="I174" s="206"/>
      <c r="J174" s="206"/>
      <c r="K174" s="206"/>
      <c r="L174" s="206"/>
      <c r="M174" s="206"/>
      <c r="N174" s="206"/>
      <c r="O174" s="20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2669</v>
      </c>
      <c r="C176" s="218"/>
      <c r="D176" s="218"/>
      <c r="E176" s="218"/>
      <c r="F176" s="218"/>
      <c r="G176" s="218"/>
      <c r="H176" s="20"/>
      <c r="I176" s="225" t="s">
        <v>2675</v>
      </c>
      <c r="J176" s="226"/>
      <c r="K176" s="226"/>
      <c r="L176" s="226"/>
      <c r="M176" s="22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225" t="s">
        <v>2615</v>
      </c>
      <c r="F177" s="226"/>
      <c r="G177" s="227"/>
      <c r="H177" s="5"/>
      <c r="I177" s="219" t="s">
        <v>17</v>
      </c>
      <c r="J177" s="220"/>
      <c r="K177" s="220"/>
      <c r="L177" s="221"/>
      <c r="M177" s="256" t="s">
        <v>2672</v>
      </c>
      <c r="O177" s="8"/>
      <c r="Q177" s="19"/>
      <c r="R177" s="19"/>
      <c r="S177" s="19"/>
      <c r="T177" s="19"/>
      <c r="U177" s="19"/>
      <c r="V177" s="19"/>
      <c r="W177" s="19"/>
      <c r="X177" s="19"/>
      <c r="Y177" s="19"/>
      <c r="Z177" s="19"/>
      <c r="AA177" s="19"/>
      <c r="AB177" s="19"/>
    </row>
    <row r="178" spans="1:28" ht="23.25" x14ac:dyDescent="0.25">
      <c r="A178" s="9"/>
      <c r="B178" s="222"/>
      <c r="C178" s="223"/>
      <c r="D178" s="224"/>
      <c r="E178" s="163" t="s">
        <v>2616</v>
      </c>
      <c r="F178" s="28" t="s">
        <v>2617</v>
      </c>
      <c r="G178" s="28" t="s">
        <v>2618</v>
      </c>
      <c r="H178" s="5"/>
      <c r="I178" s="222"/>
      <c r="J178" s="223"/>
      <c r="K178" s="223"/>
      <c r="L178" s="224"/>
      <c r="M178" s="257"/>
      <c r="O178" s="8"/>
      <c r="Q178" s="19"/>
      <c r="R178" s="28" t="s">
        <v>2618</v>
      </c>
      <c r="S178" s="19"/>
      <c r="T178" s="19"/>
      <c r="U178" s="184" t="s">
        <v>1165</v>
      </c>
      <c r="V178" s="184"/>
      <c r="W178" s="184"/>
      <c r="X178" s="24">
        <v>0.02</v>
      </c>
      <c r="Y178" s="160"/>
      <c r="Z178" s="161" t="str">
        <f>IF(Y178&gt;0,SUM(E180+Y178),"")</f>
        <v/>
      </c>
      <c r="AA178" s="19"/>
      <c r="AB178" s="19"/>
    </row>
    <row r="179" spans="1:28" ht="23.25" x14ac:dyDescent="0.25">
      <c r="A179" s="9"/>
      <c r="B179" s="228" t="s">
        <v>2669</v>
      </c>
      <c r="C179" s="228"/>
      <c r="D179" s="228"/>
      <c r="E179" s="167">
        <v>0.02</v>
      </c>
      <c r="F179" s="166">
        <v>0</v>
      </c>
      <c r="G179" s="161" t="str">
        <f>IF(F179&gt;0,SUM(E179+F179),"")</f>
        <v/>
      </c>
      <c r="H179" s="5"/>
      <c r="I179" s="228" t="s">
        <v>2671</v>
      </c>
      <c r="J179" s="228"/>
      <c r="K179" s="228"/>
      <c r="L179" s="228"/>
      <c r="M179" s="168">
        <v>0.02</v>
      </c>
      <c r="O179" s="8"/>
      <c r="Q179" s="19"/>
      <c r="R179" s="155">
        <f>IF(M179&gt;0,SUM(L179+M179),"")</f>
        <v>0.02</v>
      </c>
      <c r="T179" s="19"/>
      <c r="U179" s="184" t="s">
        <v>1166</v>
      </c>
      <c r="V179" s="184"/>
      <c r="W179" s="184"/>
      <c r="X179" s="24">
        <v>0.02</v>
      </c>
      <c r="Y179" s="160"/>
      <c r="Z179" s="161" t="str">
        <f>IF(Y179&gt;0,SUM(E181+Y179),"")</f>
        <v/>
      </c>
      <c r="AA179" s="19"/>
      <c r="AB179" s="19"/>
    </row>
    <row r="180" spans="1:28" ht="23.25" hidden="1" x14ac:dyDescent="0.25">
      <c r="A180" s="9"/>
      <c r="B180" s="208"/>
      <c r="C180" s="208"/>
      <c r="D180" s="208"/>
      <c r="E180" s="165"/>
      <c r="H180" s="5"/>
      <c r="I180" s="208"/>
      <c r="J180" s="208"/>
      <c r="K180" s="208"/>
      <c r="L180" s="208"/>
      <c r="M180" s="5"/>
      <c r="O180" s="8"/>
      <c r="Q180" s="19"/>
      <c r="R180" s="155" t="str">
        <f>IF(S180&gt;0,SUM(L180+S180),"")</f>
        <v/>
      </c>
      <c r="S180" s="160"/>
      <c r="T180" s="19"/>
      <c r="U180" s="184" t="s">
        <v>1167</v>
      </c>
      <c r="V180" s="184"/>
      <c r="W180" s="184"/>
      <c r="X180" s="24">
        <v>0.03</v>
      </c>
      <c r="Y180" s="160"/>
      <c r="Z180" s="161" t="str">
        <f>IF(Y180&gt;0,SUM(E182+Y180),"")</f>
        <v/>
      </c>
      <c r="AA180" s="19"/>
      <c r="AB180" s="19"/>
    </row>
    <row r="181" spans="1:28" ht="23.25" hidden="1" x14ac:dyDescent="0.25">
      <c r="A181" s="9"/>
      <c r="B181" s="208"/>
      <c r="C181" s="208"/>
      <c r="D181" s="208"/>
      <c r="E181" s="165"/>
      <c r="H181" s="5"/>
      <c r="I181" s="208"/>
      <c r="J181" s="208"/>
      <c r="K181" s="208"/>
      <c r="L181" s="208"/>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8"/>
      <c r="C182" s="208"/>
      <c r="D182" s="208"/>
      <c r="E182" s="165"/>
      <c r="H182" s="5"/>
      <c r="I182" s="208"/>
      <c r="J182" s="208"/>
      <c r="K182" s="208"/>
      <c r="L182" s="20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8"/>
      <c r="J183" s="208"/>
      <c r="K183" s="208"/>
      <c r="L183" s="20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0.02</v>
      </c>
      <c r="K185" s="209" t="s">
        <v>2628</v>
      </c>
      <c r="L185" s="209"/>
      <c r="M185" s="94">
        <f>+J185*(SUM(K20:K35))</f>
        <v>19666691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87" t="s">
        <v>18</v>
      </c>
      <c r="B188" s="188"/>
      <c r="C188" s="188"/>
      <c r="D188" s="188"/>
      <c r="E188" s="188"/>
      <c r="F188" s="188"/>
      <c r="G188" s="188"/>
      <c r="H188" s="188"/>
      <c r="I188" s="188"/>
      <c r="J188" s="188"/>
      <c r="K188" s="188"/>
      <c r="L188" s="188"/>
      <c r="M188" s="188"/>
      <c r="N188" s="188"/>
      <c r="O188" s="189"/>
      <c r="P188" s="76"/>
    </row>
    <row r="189" spans="1:28" ht="15" customHeight="1" x14ac:dyDescent="0.25">
      <c r="A189" s="202" t="s">
        <v>19</v>
      </c>
      <c r="B189" s="203"/>
      <c r="C189" s="203"/>
      <c r="D189" s="203"/>
      <c r="E189" s="203"/>
      <c r="F189" s="203"/>
      <c r="G189" s="203"/>
      <c r="H189" s="203"/>
      <c r="I189" s="203"/>
      <c r="J189" s="203"/>
      <c r="K189" s="203"/>
      <c r="L189" s="203"/>
      <c r="M189" s="203"/>
      <c r="N189" s="203"/>
      <c r="O189" s="204"/>
    </row>
    <row r="190" spans="1:28" ht="15.75" thickBot="1" x14ac:dyDescent="0.3">
      <c r="A190" s="205"/>
      <c r="B190" s="206"/>
      <c r="C190" s="206"/>
      <c r="D190" s="206"/>
      <c r="E190" s="206"/>
      <c r="F190" s="206"/>
      <c r="G190" s="206"/>
      <c r="H190" s="206"/>
      <c r="I190" s="206"/>
      <c r="J190" s="206"/>
      <c r="K190" s="206"/>
      <c r="L190" s="206"/>
      <c r="M190" s="206"/>
      <c r="N190" s="206"/>
      <c r="O190" s="20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43" t="s">
        <v>2636</v>
      </c>
      <c r="C192" s="243"/>
      <c r="E192" s="5" t="s">
        <v>20</v>
      </c>
      <c r="H192" s="26" t="s">
        <v>24</v>
      </c>
      <c r="J192" s="5" t="s">
        <v>2637</v>
      </c>
      <c r="K192" s="5"/>
      <c r="M192" s="5"/>
      <c r="N192" s="5"/>
      <c r="O192" s="8"/>
      <c r="Q192" s="150"/>
      <c r="R192" s="151"/>
      <c r="S192" s="151"/>
      <c r="T192" s="150"/>
    </row>
    <row r="193" spans="1:18" x14ac:dyDescent="0.25">
      <c r="A193" s="9"/>
      <c r="C193" s="181">
        <v>41968</v>
      </c>
      <c r="D193" s="5"/>
      <c r="E193" s="182">
        <v>2564</v>
      </c>
      <c r="F193" s="5"/>
      <c r="G193" s="5"/>
      <c r="H193" s="182" t="s">
        <v>2686</v>
      </c>
      <c r="J193" s="5"/>
      <c r="K193" s="181">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7" t="s">
        <v>29</v>
      </c>
      <c r="B197" s="188"/>
      <c r="C197" s="188"/>
      <c r="D197" s="188"/>
      <c r="E197" s="188"/>
      <c r="F197" s="188"/>
      <c r="G197" s="188"/>
      <c r="H197" s="188"/>
      <c r="I197" s="188"/>
      <c r="J197" s="188"/>
      <c r="K197" s="188"/>
      <c r="L197" s="188"/>
      <c r="M197" s="188"/>
      <c r="N197" s="188"/>
      <c r="O197" s="18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01" t="s">
        <v>2659</v>
      </c>
      <c r="C199" s="201"/>
      <c r="D199" s="201"/>
      <c r="E199" s="201"/>
      <c r="F199" s="201"/>
      <c r="G199" s="201"/>
      <c r="H199" s="201"/>
      <c r="I199" s="201"/>
      <c r="J199" s="201"/>
      <c r="K199" s="201"/>
      <c r="L199" s="201"/>
      <c r="M199" s="201"/>
      <c r="N199" s="201"/>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2648</v>
      </c>
      <c r="C201" s="242"/>
      <c r="D201" s="242"/>
      <c r="E201" s="242"/>
      <c r="F201" s="242"/>
      <c r="G201" s="242"/>
      <c r="H201" s="242"/>
      <c r="I201" s="242"/>
      <c r="J201" s="242"/>
      <c r="K201" s="242"/>
      <c r="L201" s="242"/>
      <c r="M201" s="242"/>
      <c r="N201" s="24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3" t="s">
        <v>2687</v>
      </c>
      <c r="J211" s="27" t="s">
        <v>2622</v>
      </c>
      <c r="K211" s="183" t="s">
        <v>2687</v>
      </c>
      <c r="L211" s="21"/>
      <c r="M211" s="21"/>
      <c r="N211" s="21"/>
      <c r="O211" s="8"/>
    </row>
    <row r="212" spans="1:15" x14ac:dyDescent="0.25">
      <c r="A212" s="9"/>
      <c r="B212" s="27" t="s">
        <v>2619</v>
      </c>
      <c r="C212" s="144" t="s">
        <v>2686</v>
      </c>
      <c r="D212" s="21"/>
      <c r="G212" s="27" t="s">
        <v>2621</v>
      </c>
      <c r="H212" s="183" t="s">
        <v>2688</v>
      </c>
      <c r="J212" s="27" t="s">
        <v>2623</v>
      </c>
      <c r="K212" s="18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ERICA PC</cp:lastModifiedBy>
  <cp:lastPrinted>2020-11-20T15:12:35Z</cp:lastPrinted>
  <dcterms:created xsi:type="dcterms:W3CDTF">2020-10-14T21:57:42Z</dcterms:created>
  <dcterms:modified xsi:type="dcterms:W3CDTF">2020-12-29T04:16:53Z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