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CA PC\Desktop\INVITACIONES 2021\2021-52-52001572020_837000762_FUNDACIÓN AMERICA\"/>
    </mc:Choice>
  </mc:AlternateContent>
  <xr:revisionPtr revIDLastSave="0" documentId="13_ncr:1_{C5E37F5C-FCCF-4E99-94E6-F1486936AC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<sst xmlns="http://schemas.openxmlformats.org/spreadsheetml/2006/main" count="3066" uniqueCount="2692">
  <si>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</si>
  <si>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</si>
  <si>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</si>
  <si>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</si>
  <si>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</si>
  <si>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</si>
  <si>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</si>
  <si>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</si>
  <si>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</si>
  <si>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</si>
  <si>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</si>
  <si>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</si>
  <si>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</si>
  <si>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</si>
  <si>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</si>
  <si>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</si>
  <si>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</si>
  <si>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</si>
  <si>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</si>
  <si>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</si>
  <si>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</si>
  <si>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</si>
  <si>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</si>
  <si>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</si>
  <si>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</si>
  <si>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</si>
  <si>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</si>
  <si>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</si>
  <si>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</si>
  <si>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</si>
  <si>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</si>
  <si>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</si>
  <si>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</si>
  <si>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</si>
  <si>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</si>
  <si>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</si>
  <si>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</si>
  <si>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</si>
  <si>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</si>
  <si>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</si>
  <si>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</si>
  <si>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</si>
  <si>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</si>
  <si>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</si>
  <si>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</si>
  <si>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</si>
  <si>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</si>
  <si>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</si>
  <si>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</si>
  <si>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</si>
  <si>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</si>
  <si>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</si>
  <si>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</si>
  <si>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</si>
  <si>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</si>
  <si>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</si>
  <si>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</si>
  <si>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</si>
  <si>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</si>
  <si>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</si>
  <si>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</si>
  <si>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</si>
  <si>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</si>
  <si>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</si>
  <si>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</si>
  <si>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</si>
  <si>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</si>
  <si>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</si>
  <si>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</si>
  <si>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</si>
  <si>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</si>
  <si>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</si>
  <si>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</si>
  <si>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</si>
  <si>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</si>
  <si>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</si>
  <si>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</si>
  <si>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</si>
  <si>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</si>
  <si>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</si>
  <si>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</si>
  <si>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</si>
  <si>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</si>
  <si>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</si>
  <si>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</si>
  <si>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</si>
  <si>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</si>
  <si>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</si>
  <si>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</si>
  <si>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</si>
  <si>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</si>
  <si>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</si>
  <si>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</si>
  <si>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</si>
  <si>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</si>
  <si>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</si>
  <si>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</si>
  <si>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</si>
  <si>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</si>
  <si>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</si>
  <si>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</si>
  <si>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</si>
  <si>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</si>
  <si>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</si>
  <si>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</si>
  <si>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</si>
  <si>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</si>
  <si>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</si>
  <si>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</si>
  <si>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</si>
  <si>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</si>
  <si>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</si>
  <si>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</si>
  <si>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</si>
  <si>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</si>
  <si>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</si>
  <si>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</si>
  <si>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</si>
  <si>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</si>
  <si>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</si>
  <si>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</si>
  <si>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</si>
  <si>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</si>
  <si>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</si>
  <si>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</si>
  <si>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</si>
  <si>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</si>
  <si>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</si>
  <si>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</si>
  <si>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</si>
  <si>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</si>
  <si>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</si>
  <si>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</si>
  <si>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</si>
  <si>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</si>
  <si>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</si>
  <si>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</si>
  <si>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</si>
  <si>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</si>
  <si>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</si>
  <si>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</si>
  <si>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</si>
  <si>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</si>
  <si>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</si>
  <si>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</si>
  <si>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</si>
  <si>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</si>
  <si>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</si>
  <si>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</si>
  <si>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</si>
  <si>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</si>
  <si>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</si>
  <si>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</si>
  <si>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</si>
  <si>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</si>
  <si>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</si>
  <si>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</si>
  <si>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</si>
  <si>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</si>
  <si>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</si>
  <si>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</si>
  <si>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</si>
  <si>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</si>
  <si>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</si>
  <si>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</si>
  <si>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</si>
  <si>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</si>
  <si>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</si>
  <si>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</si>
  <si>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</si>
  <si>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</si>
  <si>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</si>
  <si>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</si>
  <si>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</si>
  <si>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</si>
  <si>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</si>
  <si>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</si>
  <si>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</si>
  <si>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</si>
  <si>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</si>
  <si>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</si>
  <si>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</si>
  <si>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</si>
  <si>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</si>
  <si>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</si>
  <si>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</si>
  <si>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</si>
  <si>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</si>
  <si>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</si>
  <si>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</si>
  <si>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</si>
  <si>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</si>
  <si>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</si>
  <si>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</si>
  <si>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</si>
  <si>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</si>
  <si>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</si>
  <si>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</si>
  <si>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</si>
  <si>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</si>
  <si>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</si>
  <si>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</si>
  <si>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</si>
  <si>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</si>
  <si>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</si>
  <si>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</si>
  <si>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</si>
  <si>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</si>
  <si>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</si>
  <si>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</si>
  <si>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</si>
  <si>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</si>
  <si>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</si>
  <si>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</si>
  <si>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</si>
  <si>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</si>
  <si>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</si>
  <si>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</si>
  <si>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</si>
  <si>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</si>
  <si>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</si>
  <si>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</si>
  <si>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</si>
  <si>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</si>
  <si>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</si>
  <si>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</si>
  <si>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</si>
  <si>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</si>
  <si>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</si>
  <si>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</si>
  <si>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</si>
  <si>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</si>
  <si>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</si>
  <si>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</si>
  <si>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</si>
  <si>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</si>
  <si>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</si>
  <si>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</si>
  <si>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</si>
  <si>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</si>
  <si>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</si>
  <si>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</si>
  <si>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</si>
  <si>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</si>
  <si>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</si>
  <si>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</si>
  <si>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</si>
  <si>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</si>
  <si>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</si>
  <si>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</si>
  <si>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</si>
  <si>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</si>
  <si>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</si>
  <si>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</si>
  <si>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</si>
  <si>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</si>
  <si>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</si>
  <si>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</si>
  <si>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</si>
  <si>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</si>
  <si>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</si>
  <si>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</si>
  <si>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</si>
  <si>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</si>
  <si>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</si>
  <si>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</si>
  <si>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</si>
  <si>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</si>
  <si>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</si>
  <si>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</si>
  <si>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</si>
  <si>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</si>
  <si>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</si>
  <si>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</si>
  <si>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</si>
  <si>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</si>
  <si>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</si>
  <si>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</si>
  <si>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</si>
  <si>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</si>
  <si>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</si>
  <si>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</si>
  <si>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</si>
  <si>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</si>
  <si>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</si>
  <si>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</si>
  <si>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</si>
  <si>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</si>
  <si>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</si>
  <si>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</si>
  <si>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</si>
  <si>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</si>
  <si>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</si>
  <si>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</si>
  <si>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</si>
  <si>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</si>
  <si>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</si>
  <si>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</si>
  <si>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</si>
  <si>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</si>
  <si>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</si>
  <si>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</si>
  <si>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</si>
  <si>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</si>
  <si>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</si>
  <si>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</si>
  <si>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</si>
  <si>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</si>
  <si>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</si>
  <si>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</si>
  <si>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</si>
  <si>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</si>
  <si>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</si>
  <si>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</si>
  <si>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</si>
  <si>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</si>
  <si>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</si>
  <si>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</si>
  <si>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</si>
  <si>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</si>
  <si>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</si>
  <si>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</si>
  <si>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</si>
  <si>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</si>
  <si>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</si>
  <si>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</si>
  <si>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</si>
  <si>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</si>
  <si>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</si>
  <si>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</si>
  <si>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</si>
  <si>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</si>
  <si>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</si>
  <si>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</si>
  <si>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</si>
  <si>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</si>
  <si>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</si>
  <si>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</si>
  <si>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</si>
  <si>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</si>
  <si>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</si>
  <si>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</si>
  <si>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</si>
  <si>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</si>
  <si>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</si>
  <si>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</si>
  <si>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</si>
  <si>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</si>
  <si>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</si>
  <si>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</si>
  <si>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</si>
  <si>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</si>
  <si>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</si>
  <si>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</si>
  <si>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</si>
  <si>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</si>
  <si>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</si>
  <si>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</si>
  <si>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</si>
  <si>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</si>
  <si>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</si>
  <si>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</si>
  <si>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</si>
  <si>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</si>
  <si>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</si>
  <si>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</si>
  <si>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</si>
  <si>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</si>
  <si>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</si>
  <si>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</si>
  <si>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</si>
  <si>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</si>
  <si>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</si>
  <si>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</si>
  <si>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</si>
  <si>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</si>
  <si>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</si>
  <si>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</si>
  <si>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</si>
  <si>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</si>
  <si>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</si>
  <si>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</si>
  <si>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</si>
  <si>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</si>
  <si>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</si>
  <si>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</si>
  <si>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</si>
  <si>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</si>
  <si>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</si>
  <si>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</si>
  <si>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</si>
  <si>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</si>
  <si>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</si>
  <si>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</si>
  <si>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</si>
  <si>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</si>
  <si>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</si>
  <si>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</si>
  <si>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</si>
  <si>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</si>
  <si>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</si>
  <si>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</si>
  <si>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</si>
  <si>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</si>
  <si>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</si>
  <si>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</si>
  <si>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</si>
  <si>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</si>
  <si>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</si>
  <si>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</si>
  <si>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</si>
  <si>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</si>
  <si>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</si>
  <si>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</si>
  <si>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</si>
  <si>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</si>
  <si>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</si>
  <si>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</si>
  <si>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</si>
  <si>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</si>
  <si>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</si>
  <si>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</si>
  <si>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</si>
  <si>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</si>
  <si>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</si>
  <si>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</si>
  <si>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</si>
  <si>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</si>
  <si>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</si>
  <si>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</si>
  <si>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</si>
  <si>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</si>
  <si>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</si>
  <si>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</si>
  <si>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</si>
  <si>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</si>
  <si>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</si>
  <si>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</si>
  <si>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</si>
  <si>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</si>
  <si>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</si>
  <si>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</si>
  <si>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</si>
  <si>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</si>
  <si>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</si>
  <si>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</si>
  <si>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</si>
  <si>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</si>
  <si>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</si>
  <si>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</si>
  <si>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</si>
  <si>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</si>
  <si>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</si>
  <si>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</si>
  <si>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</si>
  <si>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</si>
  <si>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</si>
  <si>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</si>
  <si>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</si>
  <si>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</si>
  <si>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</si>
  <si>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</si>
  <si>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</si>
  <si>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</si>
  <si>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</si>
  <si>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</si>
  <si>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</si>
  <si>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</si>
  <si>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</si>
  <si>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</si>
  <si>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</si>
  <si>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</si>
  <si>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</si>
  <si>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</si>
  <si>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</si>
  <si>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</si>
  <si>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</si>
  <si>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</si>
  <si>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</si>
  <si>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</si>
  <si>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</si>
  <si>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</si>
  <si>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</si>
  <si>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</si>
  <si>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</si>
  <si>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</si>
  <si>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</si>
  <si>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</si>
  <si>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</si>
  <si>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</si>
  <si>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</si>
  <si>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</si>
  <si>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</si>
  <si>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</si>
  <si>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</si>
  <si>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</si>
  <si>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</si>
  <si>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</si>
  <si>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</si>
  <si>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</si>
  <si>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</si>
  <si>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</si>
  <si>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</si>
  <si>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</si>
  <si>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</si>
  <si>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</si>
  <si>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</si>
  <si>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</si>
  <si>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</si>
  <si>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</si>
  <si>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</si>
  <si>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</si>
  <si>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</si>
  <si>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</si>
  <si>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</si>
  <si>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</si>
  <si>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</si>
  <si>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</si>
  <si>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</si>
  <si>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</si>
  <si>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</si>
  <si>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</si>
  <si>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</si>
  <si>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</si>
  <si>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</si>
  <si>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</si>
  <si>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</si>
  <si>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</si>
  <si>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</si>
  <si>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</si>
  <si>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</si>
  <si>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</si>
  <si>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</si>
  <si>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</si>
  <si>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</si>
  <si>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</si>
  <si>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</si>
  <si>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</si>
  <si>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</si>
  <si>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</si>
  <si>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</si>
  <si>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</si>
  <si>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</si>
  <si>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</si>
  <si>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</si>
  <si>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</si>
  <si>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</si>
  <si>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</si>
  <si>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</si>
  <si>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</si>
  <si>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</si>
  <si>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</si>
  <si>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</si>
  <si>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</si>
  <si>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</si>
  <si>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</si>
  <si>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</si>
  <si>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</si>
  <si>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</si>
  <si>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</si>
  <si>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</si>
  <si>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</si>
  <si>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</si>
  <si>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</si>
  <si>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</si>
  <si>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</si>
  <si>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</si>
  <si>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</si>
  <si>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</si>
  <si>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</si>
  <si>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</si>
  <si>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</si>
  <si>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</si>
  <si>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</si>
  <si>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</si>
  <si>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</si>
  <si>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</si>
  <si>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</si>
  <si>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</si>
  <si>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</si>
  <si>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</si>
  <si>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</si>
  <si>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</si>
  <si>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</si>
  <si>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</si>
  <si>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</si>
  <si>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</si>
  <si>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</si>
  <si>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</si>
  <si>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</si>
  <si>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</si>
  <si>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</si>
  <si>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</si>
  <si>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</si>
  <si>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</si>
  <si>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</si>
  <si>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</si>
  <si>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</si>
  <si>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</si>
  <si>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</si>
  <si>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</si>
  <si>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</si>
  <si>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</si>
  <si>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</si>
  <si>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</si>
  <si>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</si>
  <si>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</si>
  <si>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</si>
  <si>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</si>
  <si>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</si>
  <si>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</si>
  <si>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</si>
  <si>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</si>
  <si>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</si>
  <si>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</si>
  <si>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</si>
  <si>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</si>
  <si>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</si>
  <si>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</si>
  <si>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</si>
  <si>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</si>
  <si>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</si>
  <si>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</si>
  <si>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</si>
  <si>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</si>
  <si>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</si>
  <si>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</si>
  <si>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</si>
  <si>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</si>
  <si>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</si>
  <si>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</si>
  <si>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</si>
  <si>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</si>
  <si>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</si>
  <si>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</si>
  <si>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</si>
  <si>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</si>
  <si>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</si>
  <si>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</si>
  <si>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</si>
  <si>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</si>
  <si>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</si>
  <si>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</si>
  <si>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</si>
  <si>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</si>
  <si>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</si>
  <si>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</si>
  <si>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</si>
  <si>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</si>
  <si>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</si>
  <si>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</si>
  <si>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</si>
  <si>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</si>
  <si>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</si>
  <si>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</si>
  <si>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</si>
  <si>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</si>
  <si>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</si>
  <si>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</si>
  <si>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</si>
  <si>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</si>
  <si>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</si>
  <si>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</si>
  <si>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</si>
  <si>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</si>
  <si>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</si>
  <si>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</si>
  <si>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</si>
  <si>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</si>
  <si>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</si>
  <si>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</si>
  <si>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</si>
  <si>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</si>
  <si>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</si>
  <si>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</si>
  <si>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</si>
  <si>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</si>
  <si>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</si>
  <si>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</si>
  <si>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</si>
  <si>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</si>
  <si>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</si>
  <si>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</si>
  <si>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</si>
  <si>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</si>
  <si>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</si>
  <si>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</si>
  <si>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</si>
  <si>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</si>
  <si>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</si>
  <si>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</si>
  <si>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</si>
  <si>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</si>
  <si>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</si>
  <si>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</si>
  <si>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</si>
  <si>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</si>
  <si>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</si>
  <si>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</si>
  <si>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</si>
  <si>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</si>
  <si>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</si>
  <si>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</si>
  <si>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</si>
  <si>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</si>
  <si>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</si>
  <si>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</si>
  <si>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</si>
  <si>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</si>
  <si>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</si>
  <si>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</si>
  <si>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</si>
  <si>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</si>
  <si>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</si>
  <si>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</si>
  <si>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</si>
  <si>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</si>
  <si>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</si>
  <si>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</si>
  <si>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</si>
  <si>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</si>
  <si>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</si>
  <si>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</si>
  <si>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</si>
  <si>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</si>
  <si>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</si>
  <si>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</si>
  <si>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</si>
  <si>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</si>
  <si>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</si>
  <si>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</si>
  <si>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</si>
  <si>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</si>
  <si>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</si>
  <si>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</si>
  <si>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</si>
  <si>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</si>
  <si>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</si>
  <si>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</si>
  <si>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</si>
  <si>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</si>
  <si>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</si>
  <si>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</si>
  <si>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</si>
  <si>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</si>
  <si>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</si>
  <si>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</si>
  <si>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</si>
  <si>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</si>
  <si>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</si>
  <si>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</si>
  <si>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</si>
  <si>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</si>
  <si>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</si>
  <si>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</si>
  <si>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</si>
  <si>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</si>
  <si>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</si>
  <si>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</si>
  <si>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</si>
  <si>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</si>
  <si>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</si>
  <si>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</si>
  <si>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</si>
  <si>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</si>
  <si>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</si>
  <si>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</si>
  <si>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</si>
  <si>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</si>
  <si>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</si>
  <si>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</si>
  <si>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</si>
  <si>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</si>
  <si>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</si>
  <si>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</si>
  <si>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</si>
  <si>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</si>
  <si>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</si>
  <si>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</si>
  <si>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</si>
  <si>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</si>
  <si>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</si>
  <si>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</si>
  <si>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</si>
  <si>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</si>
  <si>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</si>
  <si>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</si>
  <si>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</si>
  <si>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</si>
  <si>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</si>
  <si>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</si>
  <si>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</si>
  <si>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</si>
  <si>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</si>
  <si>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</si>
  <si>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</si>
  <si>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</si>
  <si>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</si>
  <si>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</si>
  <si>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</si>
  <si>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</si>
  <si>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</si>
  <si>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</si>
  <si>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</si>
  <si>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</si>
  <si>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</si>
  <si>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</si>
  <si>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</si>
  <si>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</si>
  <si>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</si>
  <si>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</si>
  <si>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</si>
  <si>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</si>
  <si>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</si>
  <si>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</si>
  <si>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</si>
  <si>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</si>
  <si>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</si>
  <si>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</si>
  <si>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</si>
  <si>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</si>
  <si>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</si>
  <si>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</si>
  <si>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</si>
  <si>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</si>
  <si>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</si>
  <si>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</si>
  <si>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</si>
  <si>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</si>
  <si>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</si>
  <si>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</si>
  <si>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</si>
  <si>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</si>
  <si>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</si>
  <si>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</si>
  <si>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</si>
  <si>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</si>
  <si>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</si>
  <si>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</si>
  <si>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</si>
  <si>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</si>
  <si>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</si>
  <si>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</si>
  <si>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</si>
  <si>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</si>
  <si>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</si>
  <si>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</si>
  <si>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</si>
  <si>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</si>
  <si>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</si>
  <si>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</si>
  <si>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</si>
  <si>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</si>
  <si>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</si>
  <si>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</si>
  <si>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</si>
  <si>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</si>
  <si>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</si>
  <si>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</si>
  <si>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</si>
  <si>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</si>
  <si>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</si>
  <si>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</si>
  <si>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</si>
  <si>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</si>
  <si>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</si>
  <si>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</si>
  <si>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</si>
  <si>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</si>
  <si>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</si>
  <si>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</si>
  <si>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</si>
  <si>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</si>
  <si>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</si>
  <si>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</si>
  <si>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</si>
  <si>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</si>
  <si>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</si>
  <si>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</si>
  <si>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</si>
  <si>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</si>
  <si>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</si>
  <si>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</si>
  <si>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</si>
  <si>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</si>
  <si>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</si>
  <si>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</si>
  <si>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</si>
  <si>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</si>
  <si>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</si>
  <si>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</si>
  <si>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</si>
  <si>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</si>
  <si>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</si>
  <si>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</si>
  <si>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</si>
  <si>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</si>
  <si>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</si>
  <si>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</si>
  <si>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</si>
  <si>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</si>
  <si>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</si>
  <si>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</si>
  <si>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</si>
  <si>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</si>
  <si>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</si>
  <si>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</si>
  <si>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</si>
  <si>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</si>
  <si>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</si>
  <si>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</si>
  <si>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</si>
  <si>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</si>
  <si>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</si>
  <si>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</si>
  <si>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</si>
  <si>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</si>
  <si>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</si>
  <si>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</si>
  <si>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</si>
  <si>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</si>
  <si>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</si>
  <si>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</si>
  <si>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</si>
  <si>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</si>
  <si>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</si>
  <si>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</si>
  <si>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</si>
  <si>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</si>
  <si>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</si>
  <si>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</si>
  <si>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</si>
  <si>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</si>
  <si>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</si>
  <si>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</si>
  <si>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</si>
  <si>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</si>
  <si>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</si>
  <si>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</si>
  <si>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</si>
  <si>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</si>
  <si>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</si>
  <si>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</si>
  <si>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</si>
  <si>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</si>
  <si>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</si>
  <si>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</si>
  <si>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</si>
  <si>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</si>
  <si>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</si>
  <si>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</si>
  <si>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</si>
  <si>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</si>
  <si>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</si>
  <si>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</si>
  <si>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</si>
  <si>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</si>
  <si>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</si>
  <si>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</si>
  <si>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</si>
  <si>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</si>
  <si>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</si>
  <si>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</si>
  <si>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</si>
  <si>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</si>
  <si>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</si>
  <si>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</si>
  <si>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</si>
  <si>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</si>
  <si>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</si>
  <si>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</si>
  <si>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</si>
  <si>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</si>
  <si>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</si>
  <si>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</si>
  <si>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</si>
  <si>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</si>
  <si>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</si>
  <si>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</si>
  <si>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</si>
  <si>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</si>
  <si>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</si>
  <si>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</si>
  <si>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</si>
  <si>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</si>
  <si>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</si>
  <si>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</si>
  <si>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</si>
  <si>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</si>
  <si>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</si>
  <si>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</si>
  <si>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</si>
  <si>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</si>
  <si>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</si>
  <si>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</si>
  <si>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</si>
  <si>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</si>
  <si>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</si>
  <si>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</si>
  <si>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</si>
  <si>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</si>
  <si>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</si>
  <si>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</si>
  <si>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</si>
  <si>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</si>
  <si>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</si>
  <si>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</si>
  <si>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</si>
  <si>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</si>
  <si>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</si>
  <si>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</si>
  <si>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</si>
  <si>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</si>
  <si>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</si>
  <si>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</si>
  <si>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</si>
  <si>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</si>
  <si>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</si>
  <si>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</si>
  <si>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</si>
  <si>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</si>
  <si>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</si>
  <si>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</si>
  <si>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</si>
  <si>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</si>
  <si>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</si>
  <si>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</si>
  <si>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</si>
  <si>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</si>
  <si>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</si>
  <si>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</si>
  <si>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</si>
  <si>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</si>
  <si>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</si>
  <si>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</si>
  <si>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</si>
  <si>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</si>
  <si>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</si>
  <si>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</si>
  <si>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</si>
  <si>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</si>
  <si>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</si>
  <si>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</si>
  <si>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</si>
  <si>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</si>
  <si>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</si>
  <si>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</si>
  <si>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</si>
  <si>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</si>
  <si>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</si>
  <si>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</si>
  <si>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</si>
  <si>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</si>
  <si>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</si>
  <si>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</si>
  <si>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</si>
  <si>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</si>
  <si>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</si>
  <si>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</si>
  <si>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</si>
  <si>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</si>
  <si>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</si>
  <si>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</si>
  <si>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</si>
  <si>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</si>
  <si>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</si>
  <si>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</si>
  <si>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</si>
  <si>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</si>
  <si>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</si>
  <si>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</si>
  <si>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</si>
  <si>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</si>
  <si>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</si>
  <si>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</si>
  <si>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</si>
  <si>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</si>
  <si>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</si>
  <si>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</si>
  <si>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</si>
  <si>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</si>
  <si>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</si>
  <si>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</si>
  <si>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</si>
  <si>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</si>
  <si>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</si>
  <si>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</si>
  <si>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</si>
  <si>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</si>
  <si>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</si>
  <si>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</si>
  <si>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</si>
  <si>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</si>
  <si>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</si>
  <si>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</si>
  <si>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</si>
  <si>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</si>
  <si>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</si>
  <si>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</si>
  <si>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</si>
  <si>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</si>
  <si>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</si>
  <si>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</si>
  <si>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</si>
  <si>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</si>
  <si>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</si>
  <si>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</si>
  <si>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</si>
  <si>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</si>
  <si>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</si>
  <si>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</si>
  <si>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</si>
  <si>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</si>
  <si>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</si>
  <si>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</si>
  <si>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</si>
  <si>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</si>
  <si>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</si>
  <si>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</si>
  <si>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</si>
  <si>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</si>
  <si>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</si>
  <si>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</si>
  <si>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</si>
  <si>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</si>
  <si>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</si>
  <si>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</si>
  <si>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</si>
  <si>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</si>
  <si>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</si>
  <si>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</si>
  <si>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</si>
  <si>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</si>
  <si>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</si>
  <si>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</si>
  <si>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</si>
  <si>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</si>
  <si>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</si>
  <si>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</si>
  <si>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</si>
  <si>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</si>
  <si>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</si>
  <si>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</si>
  <si>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</si>
  <si>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</si>
  <si>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</si>
  <si>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</si>
  <si>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</si>
  <si>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</si>
  <si>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</si>
  <si>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</si>
  <si>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</si>
  <si>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</si>
  <si>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</si>
  <si>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</si>
  <si>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</si>
  <si>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</si>
  <si>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</si>
  <si>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</si>
  <si>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</si>
  <si>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</si>
  <si>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</si>
  <si>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</si>
  <si>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</si>
  <si>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</si>
  <si>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</si>
  <si>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</si>
  <si>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</si>
  <si>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</si>
  <si>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</si>
  <si>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</si>
  <si>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</si>
  <si>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</si>
  <si>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</si>
  <si>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</si>
  <si>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</si>
  <si>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</si>
  <si>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</si>
  <si>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</si>
  <si>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</si>
  <si>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</si>
  <si>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</si>
  <si>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</si>
  <si>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</si>
  <si>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</si>
  <si>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</si>
  <si>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</si>
  <si>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</si>
  <si>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</si>
  <si>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</si>
  <si>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</si>
  <si>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</si>
  <si>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</si>
  <si>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</si>
  <si>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</si>
  <si>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</si>
  <si>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</si>
  <si>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</si>
  <si>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</si>
  <si>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</si>
  <si>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</si>
  <si>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</si>
  <si>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</si>
  <si>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</si>
  <si>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</si>
  <si>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</si>
  <si>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</si>
  <si>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</si>
  <si>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</si>
  <si>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</si>
  <si>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</si>
  <si>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</si>
  <si>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</si>
  <si>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</si>
  <si>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</si>
  <si>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</si>
  <si>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</si>
  <si>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</si>
  <si>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</si>
  <si>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</si>
  <si>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</si>
  <si>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</si>
  <si>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</si>
  <si>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</si>
  <si>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</si>
  <si>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</si>
  <si>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</si>
  <si>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</si>
  <si>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</si>
  <si>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</si>
  <si>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</si>
  <si>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</si>
  <si>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</si>
  <si>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</si>
  <si>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</si>
  <si>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</si>
  <si>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</si>
  <si>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</si>
  <si>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</si>
  <si>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</si>
  <si>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</si>
  <si>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</si>
  <si>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</si>
  <si>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</si>
  <si>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</si>
  <si>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</si>
  <si>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</si>
  <si>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</si>
  <si>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</si>
  <si>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</si>
  <si>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</si>
  <si>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</si>
  <si>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</si>
  <si>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</si>
  <si>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</si>
  <si>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</si>
  <si>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</si>
  <si>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</si>
  <si>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</si>
  <si>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</si>
  <si>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</si>
  <si>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</si>
  <si>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</si>
  <si>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</si>
  <si>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</si>
  <si>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</si>
  <si>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</si>
  <si>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</si>
  <si>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</si>
  <si>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</si>
  <si>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</si>
  <si>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</si>
  <si>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</si>
  <si>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</si>
  <si>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</si>
  <si>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</si>
  <si>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</si>
  <si>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</si>
  <si>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</si>
  <si>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</si>
  <si>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</si>
  <si>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</si>
  <si>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</si>
  <si>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</si>
  <si>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</si>
  <si>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</si>
  <si>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</si>
  <si>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</si>
  <si>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</si>
  <si>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</si>
  <si>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</si>
  <si>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</si>
  <si>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</si>
  <si>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</si>
  <si>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</si>
  <si>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</si>
  <si>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</si>
  <si>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</si>
  <si>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</si>
  <si>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</si>
  <si>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</si>
  <si>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</si>
  <si>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</si>
  <si>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</si>
  <si>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</si>
  <si>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</si>
  <si>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</si>
  <si>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</si>
  <si>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</si>
  <si>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</si>
  <si>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</si>
  <si>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</si>
  <si>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</si>
  <si>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</si>
  <si>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</si>
  <si>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</si>
  <si>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</si>
  <si>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</si>
  <si>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</si>
  <si>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</si>
  <si>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</si>
  <si>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</si>
  <si>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</si>
  <si>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</si>
  <si>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</si>
  <si>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</si>
  <si>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</si>
  <si>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</si>
  <si>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</si>
  <si>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</si>
  <si>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</si>
  <si>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</si>
  <si>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</si>
  <si>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</si>
  <si>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</si>
  <si>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</si>
  <si>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</si>
  <si>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</si>
  <si>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</si>
  <si>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</si>
  <si>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</si>
  <si>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</si>
  <si>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</si>
  <si>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</si>
  <si>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</si>
  <si>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</si>
  <si>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</si>
  <si>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</si>
  <si>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</si>
  <si>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</si>
  <si>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</si>
  <si>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</si>
  <si>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</si>
  <si>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</si>
  <si>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</si>
  <si>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</si>
  <si>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</si>
  <si>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</si>
  <si>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</si>
  <si>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</si>
  <si>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</si>
  <si>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</si>
  <si>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</si>
  <si>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</si>
  <si>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</si>
  <si>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</si>
  <si>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</si>
  <si>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</si>
  <si>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</si>
  <si>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</si>
  <si>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</si>
  <si>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</si>
  <si>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</si>
  <si>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</si>
  <si>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</si>
  <si>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</si>
  <si>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</si>
  <si>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</si>
  <si>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</si>
  <si>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</si>
  <si>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</si>
  <si>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</si>
  <si>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</si>
  <si>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</si>
  <si>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</si>
  <si>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</si>
  <si>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</si>
  <si>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</si>
  <si>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</si>
  <si>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</si>
  <si>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</si>
  <si>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</si>
  <si>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</si>
  <si>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</si>
  <si>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</si>
  <si>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</si>
  <si>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</si>
  <si>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</si>
  <si>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</si>
  <si>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</si>
  <si>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</si>
  <si>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</si>
  <si>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</si>
  <si>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</si>
  <si>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</si>
  <si>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</si>
  <si>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</si>
  <si>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</si>
  <si>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</si>
  <si>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</si>
  <si>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</si>
  <si>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</si>
  <si>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</si>
  <si>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</si>
  <si>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</si>
  <si>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</si>
  <si>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</si>
  <si>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</si>
  <si>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</si>
  <si>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</si>
  <si>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</si>
  <si>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</si>
  <si>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</si>
  <si>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</si>
  <si>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</si>
  <si>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</si>
  <si>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</si>
  <si>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</si>
  <si>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</si>
  <si>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</si>
  <si>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</si>
  <si>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</si>
  <si>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</si>
  <si>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</si>
  <si>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</si>
  <si>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</si>
  <si>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</si>
  <si>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</si>
  <si>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</si>
  <si>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</si>
  <si>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</si>
  <si>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</si>
  <si>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</si>
  <si>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</si>
  <si>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</si>
  <si>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</si>
  <si>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</si>
  <si>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</si>
  <si>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</si>
  <si>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</si>
  <si>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</si>
  <si>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</si>
  <si>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</si>
  <si>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</si>
  <si>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</si>
  <si>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</si>
  <si>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</si>
  <si>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</si>
  <si>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</si>
  <si>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</si>
  <si>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</si>
  <si>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</si>
  <si>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</si>
  <si>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</si>
  <si>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</si>
  <si>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</si>
  <si>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</si>
  <si>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</si>
  <si>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</si>
  <si>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</si>
  <si>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</si>
  <si>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</si>
  <si>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</si>
  <si>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</si>
  <si>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</si>
  <si>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</si>
  <si>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</si>
  <si>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</si>
  <si>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</si>
  <si>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</si>
  <si>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</si>
  <si>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</si>
  <si>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</si>
  <si>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</si>
  <si>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</si>
  <si>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</si>
  <si>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</si>
  <si>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</si>
  <si>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</si>
  <si>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</si>
  <si>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</si>
  <si>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</si>
  <si>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</si>
  <si>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</si>
  <si>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</si>
  <si>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</si>
  <si>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</si>
  <si>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</si>
  <si>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</si>
  <si>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</si>
  <si>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</si>
  <si>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</si>
  <si>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</si>
  <si>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</si>
  <si>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</si>
  <si>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</si>
  <si>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</si>
  <si>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</si>
  <si>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</si>
  <si>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</si>
  <si>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</si>
  <si>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</si>
  <si>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</si>
  <si>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</si>
  <si>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</si>
  <si>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</si>
  <si>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</si>
  <si>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</si>
  <si>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</si>
  <si>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</si>
  <si>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</si>
  <si>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</si>
  <si>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</si>
  <si>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</si>
  <si>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</si>
  <si>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</si>
  <si>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</si>
  <si>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</si>
  <si>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</si>
  <si>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</si>
  <si>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</si>
  <si>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</si>
  <si>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</si>
  <si>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</si>
  <si>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</si>
  <si>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</si>
  <si>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</si>
  <si>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</si>
  <si>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</si>
  <si>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</si>
  <si>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</si>
  <si>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</si>
  <si>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</si>
  <si>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</si>
  <si>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</si>
  <si>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</si>
  <si>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</si>
  <si>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</si>
  <si>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</si>
  <si>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</si>
  <si>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</si>
  <si>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</si>
  <si>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</si>
  <si>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</si>
  <si>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</si>
  <si>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</si>
  <si>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</si>
  <si>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</si>
  <si>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</si>
  <si>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</si>
  <si>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</si>
  <si>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</si>
  <si>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</si>
  <si>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</si>
  <si>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</si>
  <si>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</si>
  <si>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</si>
  <si>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</si>
  <si>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</si>
  <si>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</si>
  <si>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</si>
  <si>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</si>
  <si>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</si>
  <si>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</si>
  <si>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</si>
  <si>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</si>
  <si>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</si>
  <si>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</si>
  <si>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</si>
  <si>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</si>
  <si>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</si>
  <si>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</si>
  <si>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</si>
  <si>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</si>
  <si>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</si>
  <si>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</si>
  <si>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</si>
  <si>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</si>
  <si>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</si>
  <si>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</si>
  <si>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</si>
  <si>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</si>
  <si>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</si>
  <si>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</si>
  <si>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</si>
  <si>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</si>
  <si>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</si>
  <si>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</si>
  <si>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</si>
  <si>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</si>
  <si>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</si>
  <si>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</si>
  <si>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</si>
  <si>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</si>
  <si>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</si>
  <si>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</si>
  <si>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</si>
  <si>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</si>
  <si>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</si>
  <si>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</si>
  <si>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</si>
  <si>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</si>
  <si>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</si>
  <si>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</si>
  <si>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</si>
  <si>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</si>
  <si>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</si>
  <si>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</si>
  <si>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</si>
  <si>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</si>
  <si>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</si>
  <si>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</si>
  <si>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</si>
  <si>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</si>
  <si>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</si>
  <si>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</si>
  <si>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</si>
  <si>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</si>
  <si>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</si>
  <si>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</si>
  <si>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</si>
  <si>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</si>
  <si>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</si>
  <si>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</si>
  <si>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</si>
  <si>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</si>
  <si>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</si>
  <si>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</si>
  <si>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</si>
  <si>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</si>
  <si>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</si>
  <si>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</si>
  <si>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</si>
  <si>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</si>
  <si>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</si>
  <si>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</si>
  <si>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</si>
  <si>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</si>
  <si>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</si>
  <si>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</si>
  <si>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</si>
  <si>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</si>
  <si>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</si>
  <si>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</si>
  <si>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</si>
  <si>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</si>
  <si>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</si>
  <si>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</si>
  <si>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</si>
  <si>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</si>
  <si>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</si>
  <si>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</si>
  <si>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</si>
  <si>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</si>
  <si>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</si>
  <si>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</si>
  <si>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</si>
  <si>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</si>
  <si>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</si>
  <si>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</si>
  <si>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</si>
  <si>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</si>
  <si>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</si>
  <si>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</si>
  <si>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</si>
  <si>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</si>
  <si>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</si>
  <si>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</si>
  <si>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</si>
  <si>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</si>
  <si>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</si>
  <si>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</si>
  <si>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</si>
  <si>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</si>
  <si>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</si>
  <si>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</si>
  <si>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</si>
  <si>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</si>
  <si>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</si>
  <si>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</si>
  <si>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</si>
  <si>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</si>
  <si>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</si>
  <si>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</si>
  <si>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</si>
  <si>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</si>
  <si>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</si>
  <si>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</si>
  <si>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</si>
  <si>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</si>
  <si>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</si>
  <si>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</si>
  <si>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</si>
  <si>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</si>
  <si>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</si>
  <si>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</si>
  <si>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</si>
  <si>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</si>
  <si>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</si>
  <si>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</si>
  <si>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</si>
  <si>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</si>
  <si>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</si>
  <si>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</si>
  <si>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</si>
  <si>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</si>
  <si>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</si>
  <si>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</si>
  <si>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</si>
  <si>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</si>
  <si>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</si>
  <si>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</si>
  <si>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</si>
  <si>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</si>
  <si>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</si>
  <si>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</si>
  <si>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</si>
  <si>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</si>
  <si>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</si>
  <si>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</si>
  <si>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</si>
  <si>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</si>
  <si>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</si>
  <si>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</si>
  <si>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</si>
  <si>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</si>
  <si>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</si>
  <si>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</si>
  <si>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</si>
  <si>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</si>
  <si>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</si>
  <si>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</si>
  <si>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</si>
  <si>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</si>
  <si>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</si>
  <si>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</si>
  <si>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</si>
  <si>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</si>
  <si>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</si>
  <si>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</si>
  <si>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</si>
  <si>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</si>
  <si>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</si>
  <si>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</si>
  <si>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</si>
  <si>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</si>
  <si>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</si>
  <si>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</si>
  <si>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</si>
  <si>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</si>
  <si>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</si>
  <si>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</si>
  <si>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</si>
  <si>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</si>
  <si>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</si>
  <si>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</si>
  <si>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</si>
  <si>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</si>
  <si>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</si>
  <si>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</si>
  <si>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</si>
  <si>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</si>
  <si>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</si>
  <si>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</si>
  <si>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</si>
  <si>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</si>
  <si>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</si>
  <si>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</si>
  <si>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</si>
  <si>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</si>
  <si>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</si>
  <si>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</si>
  <si>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</si>
  <si>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</si>
  <si>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</si>
  <si>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</si>
  <si>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</si>
  <si>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</si>
  <si>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</si>
  <si>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</si>
  <si>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</si>
  <si>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</si>
  <si>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</si>
  <si>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</si>
  <si>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</si>
  <si>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</si>
  <si>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</si>
  <si>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</si>
  <si>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</si>
  <si>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</si>
  <si>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</si>
  <si>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</si>
  <si>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</si>
  <si>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</si>
  <si>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</si>
  <si>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</si>
  <si>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</si>
  <si>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</si>
  <si>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</si>
  <si>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</si>
  <si>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</si>
  <si>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</si>
  <si>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</si>
  <si>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</si>
  <si>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</si>
  <si>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</si>
  <si>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</si>
  <si>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</si>
  <si>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</si>
  <si>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</si>
  <si>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</si>
  <si>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</si>
  <si>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</si>
  <si>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</si>
  <si>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</si>
  <si>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</si>
  <si>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</si>
  <si>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</si>
  <si>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</si>
  <si>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</si>
  <si>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</si>
  <si>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</si>
  <si>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</si>
  <si>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</si>
  <si>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</si>
  <si>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</si>
  <si>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</si>
  <si>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</si>
  <si>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</si>
  <si>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</si>
  <si>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</si>
  <si>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</si>
  <si>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</si>
  <si>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</si>
  <si>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</si>
  <si>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</si>
  <si>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</si>
  <si>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</si>
  <si>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</si>
  <si>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</si>
  <si>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</si>
  <si>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</si>
  <si>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</si>
  <si>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</si>
  <si>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</si>
  <si>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</si>
  <si>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</si>
  <si>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</si>
  <si>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</si>
  <si>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</si>
  <si>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</si>
  <si>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</si>
  <si>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</si>
  <si>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</si>
  <si>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</si>
  <si>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</si>
  <si>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</si>
  <si>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</si>
  <si>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</si>
  <si>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</si>
  <si>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</si>
  <si>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</si>
  <si>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</si>
  <si>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</si>
  <si>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</si>
  <si>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</si>
  <si>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</si>
  <si>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</si>
  <si>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</si>
  <si>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</si>
  <si>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</si>
  <si>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</si>
  <si>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</si>
  <si>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</si>
  <si>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</si>
  <si>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</si>
  <si>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</si>
  <si>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</si>
  <si>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</si>
  <si>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</si>
  <si>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</si>
  <si>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</si>
  <si>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</si>
  <si>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</si>
  <si>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</si>
  <si>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</si>
  <si>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</si>
  <si>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</si>
  <si>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</si>
  <si>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</si>
  <si>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</si>
  <si>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</si>
  <si>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</si>
  <si>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</si>
  <si>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</si>
  <si>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</si>
  <si>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</si>
  <si>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</si>
  <si>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</si>
  <si>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</si>
  <si>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</si>
  <si>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</si>
  <si>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</si>
  <si>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</si>
  <si>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</si>
  <si>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</si>
  <si>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</si>
  <si>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</si>
  <si>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</si>
  <si>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</si>
  <si>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</si>
  <si>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</si>
  <si>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</si>
  <si>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</si>
  <si>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</si>
  <si>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</si>
  <si>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</si>
  <si>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</si>
  <si>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</si>
  <si>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</si>
  <si>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</si>
  <si>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</si>
  <si>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</si>
  <si>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</si>
  <si>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</si>
  <si>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</si>
  <si>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</si>
  <si>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</si>
  <si>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</si>
  <si>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</si>
  <si>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</si>
  <si>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</si>
  <si>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</si>
  <si>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</si>
  <si>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</si>
  <si>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</si>
  <si>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</si>
  <si>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</si>
  <si>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</si>
  <si>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</si>
  <si>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</si>
  <si>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</si>
  <si>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</si>
  <si>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</si>
  <si>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</si>
  <si>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</si>
  <si>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</si>
  <si>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</si>
  <si>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</si>
  <si>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</si>
  <si>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</si>
  <si>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</si>
  <si>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</si>
  <si>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</si>
  <si>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</si>
  <si>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</si>
  <si>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</si>
  <si>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</si>
  <si>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</si>
  <si>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</si>
  <si>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</si>
  <si>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</si>
  <si>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</si>
  <si>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</si>
  <si>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</si>
  <si>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</si>
  <si>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</si>
  <si>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</si>
  <si>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</si>
  <si>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</si>
  <si>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</si>
  <si>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</si>
  <si>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</si>
  <si>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</si>
  <si>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</si>
  <si>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</si>
  <si>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</si>
  <si>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</si>
  <si>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</si>
  <si>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</si>
  <si>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</si>
  <si>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</si>
  <si>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</si>
  <si>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</si>
  <si>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</si>
  <si>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</si>
  <si>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</si>
  <si>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</si>
  <si>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</si>
  <si>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</si>
  <si>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</si>
  <si>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</si>
  <si>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</si>
  <si>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</si>
  <si>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</si>
  <si>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</si>
  <si>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</si>
  <si>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</si>
  <si>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</si>
  <si>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</si>
  <si>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</si>
  <si>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</si>
  <si>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</si>
  <si>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</si>
  <si>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</si>
  <si>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</si>
  <si>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</si>
  <si>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</si>
  <si>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</si>
  <si>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</si>
  <si>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</si>
  <si>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</si>
  <si>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</si>
  <si>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</si>
  <si>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</si>
  <si>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</si>
  <si>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</si>
  <si>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</si>
  <si>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</si>
  <si>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</si>
  <si>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</si>
  <si>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</si>
  <si>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</si>
  <si>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</si>
  <si>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</si>
  <si>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</si>
  <si>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</si>
  <si>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</si>
  <si>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</si>
  <si>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</si>
  <si>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</si>
  <si>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</si>
  <si>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</si>
  <si>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</si>
  <si>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</si>
  <si>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</si>
  <si>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</si>
  <si>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</si>
  <si>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</si>
  <si>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</si>
  <si>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</si>
  <si>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</si>
  <si>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</si>
  <si>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</si>
  <si>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</si>
  <si>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</si>
  <si>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</si>
  <si>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</si>
  <si>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</si>
  <si>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</si>
  <si>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</si>
  <si>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</si>
  <si>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</si>
  <si>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</si>
  <si>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</si>
  <si>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</si>
  <si>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</si>
  <si>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</si>
  <si>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</si>
  <si>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</si>
  <si>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</si>
  <si>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</si>
  <si>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</si>
  <si>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</si>
  <si>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</si>
  <si>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</si>
  <si>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</si>
  <si>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</si>
  <si>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</si>
  <si>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</si>
  <si>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</si>
  <si>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</si>
  <si>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</si>
  <si>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</si>
  <si>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</si>
  <si>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</si>
  <si>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</si>
  <si>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</si>
  <si>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</si>
  <si>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</si>
  <si>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</si>
  <si>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</si>
  <si>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</si>
  <si>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</si>
  <si>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</si>
  <si>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</si>
  <si>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</si>
  <si>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</si>
  <si>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</si>
  <si>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</si>
  <si>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</si>
  <si>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</si>
  <si>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</si>
  <si>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</si>
  <si>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</si>
  <si>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</si>
  <si>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</si>
  <si>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</si>
  <si>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</si>
  <si>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</si>
  <si>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</si>
  <si>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</si>
  <si>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</si>
  <si>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</si>
  <si>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</si>
  <si>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</si>
  <si>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</si>
  <si>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</si>
  <si>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</si>
  <si>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</si>
  <si>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</si>
  <si>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</si>
  <si>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</si>
  <si>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</si>
  <si>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</si>
  <si>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</si>
  <si>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</si>
  <si>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</si>
  <si>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</si>
  <si>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</si>
  <si>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</si>
  <si>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</si>
  <si>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</si>
  <si>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</si>
  <si>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</si>
  <si>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</si>
  <si>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</si>
  <si>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</si>
  <si>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</si>
  <si>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</si>
  <si>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</si>
  <si>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</si>
  <si>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</si>
  <si>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</si>
  <si>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</si>
  <si>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</si>
  <si>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</si>
  <si>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</si>
  <si>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</si>
  <si>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</si>
  <si>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</si>
  <si>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</si>
  <si>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</si>
  <si>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</si>
  <si>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</si>
  <si>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</si>
  <si>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</si>
  <si>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</si>
  <si>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</si>
  <si>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</si>
  <si>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</si>
  <si>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</si>
  <si>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</si>
  <si>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</si>
  <si>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</si>
  <si>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</si>
  <si>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</si>
  <si>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</si>
  <si>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</si>
  <si>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</si>
  <si>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</si>
  <si>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</si>
  <si>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</si>
  <si>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</si>
  <si>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</si>
  <si>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</si>
  <si>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</si>
  <si>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</si>
  <si>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</si>
  <si>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</si>
  <si>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</si>
  <si>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</si>
  <si>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</si>
  <si>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</si>
  <si>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</si>
  <si>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</si>
  <si>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</si>
  <si>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</si>
  <si>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</si>
  <si>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</si>
  <si>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</si>
  <si>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</si>
  <si>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</si>
  <si>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</si>
  <si>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</si>
  <si>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</si>
  <si>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</si>
  <si>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</si>
  <si>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</si>
  <si>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</si>
  <si>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</si>
  <si>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</si>
  <si>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</si>
  <si>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</si>
  <si>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</si>
  <si>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</si>
  <si>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</si>
  <si>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</si>
  <si>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</si>
  <si>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</si>
  <si>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</si>
  <si>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</si>
  <si>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</si>
  <si>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</si>
  <si>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</si>
  <si>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</si>
  <si>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</si>
  <si>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</si>
  <si>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</si>
  <si>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</si>
  <si>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</si>
  <si>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</si>
  <si>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</si>
  <si>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</si>
  <si>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</si>
  <si>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</si>
  <si>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</si>
  <si>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</si>
  <si>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</si>
  <si>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</si>
  <si>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</si>
  <si>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</si>
  <si>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</si>
  <si>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</si>
  <si>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</si>
  <si>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</si>
  <si>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</si>
  <si>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</si>
  <si>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</si>
  <si>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</si>
  <si>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</si>
  <si>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</si>
  <si>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</si>
  <si>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</si>
  <si>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</si>
  <si>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</si>
  <si>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</si>
  <si>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</si>
  <si>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</si>
  <si>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</si>
  <si>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</si>
  <si>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</si>
  <si>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</si>
  <si>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</si>
  <si>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</si>
  <si>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</si>
  <si>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</si>
  <si>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</si>
  <si>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</si>
  <si>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</si>
  <si>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</si>
  <si>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</si>
  <si>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</si>
  <si>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</si>
  <si>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</si>
  <si>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</si>
  <si>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</si>
  <si>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</si>
  <si>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</si>
  <si>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</si>
  <si>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</si>
  <si>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</si>
  <si>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</si>
  <si>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</si>
  <si>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</si>
  <si>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</si>
  <si>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</si>
  <si>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</si>
  <si>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</si>
  <si>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</si>
  <si>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</si>
  <si>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</si>
  <si>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</si>
  <si>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</si>
  <si>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</si>
  <si>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</si>
  <si>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</si>
  <si>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</si>
  <si>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</si>
  <si>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</si>
  <si>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</si>
  <si>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</si>
  <si>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</si>
  <si>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</si>
  <si>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</si>
  <si>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</si>
  <si>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</si>
  <si>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</si>
  <si>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</si>
  <si>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</si>
  <si>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</si>
  <si>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</si>
  <si>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</si>
  <si>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</si>
  <si>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</si>
  <si>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</si>
  <si>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</si>
  <si>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</si>
  <si>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</si>
  <si>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</si>
  <si>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</si>
  <si>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</si>
  <si>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</si>
  <si>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</si>
  <si>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</si>
  <si>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</si>
  <si>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</si>
  <si>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</si>
  <si>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</si>
  <si>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</si>
  <si>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</si>
  <si>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</si>
  <si>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</si>
  <si>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</si>
  <si>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</si>
  <si>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</si>
  <si>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</si>
  <si>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</si>
  <si>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</si>
  <si>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</si>
  <si>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</si>
  <si>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</si>
  <si>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</si>
  <si>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</si>
  <si>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</si>
  <si>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</si>
  <si>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</si>
  <si>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</si>
  <si>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</si>
  <si>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</si>
  <si>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</si>
  <si>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</si>
  <si>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</si>
  <si>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</si>
  <si>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</si>
  <si>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</si>
  <si>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</si>
  <si>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</si>
  <si>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</si>
  <si>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</si>
  <si>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</si>
  <si>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</si>
  <si>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</si>
  <si>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</si>
  <si>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</si>
  <si>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</si>
  <si>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</si>
  <si>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</si>
  <si>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</si>
  <si>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</si>
  <si>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</si>
  <si>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</si>
  <si>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</si>
  <si>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</si>
  <si>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</si>
  <si>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</si>
  <si>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</si>
  <si>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</si>
  <si>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</si>
  <si>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</si>
  <si>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</si>
  <si>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</si>
  <si>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</si>
  <si>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</si>
  <si>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</si>
  <si>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</si>
  <si>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</si>
  <si>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</si>
  <si>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</si>
  <si>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</si>
  <si>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</si>
  <si>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</si>
  <si>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</si>
  <si>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</si>
  <si>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</si>
  <si>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</si>
  <si>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</si>
  <si>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</si>
  <si>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</si>
  <si>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</si>
  <si>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</si>
  <si>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</si>
  <si>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</si>
  <si>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</si>
  <si>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</si>
  <si>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</si>
  <si>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</si>
  <si>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</si>
  <si>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</si>
  <si>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</si>
  <si>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</si>
  <si>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</si>
  <si>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</si>
  <si>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</si>
  <si>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</si>
  <si>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</si>
  <si>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</si>
  <si>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</si>
  <si>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</si>
  <si>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</si>
  <si>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</si>
  <si>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</si>
  <si>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</si>
  <si>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</si>
  <si>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</si>
  <si>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</si>
  <si>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</si>
  <si>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</si>
  <si>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</si>
  <si>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</si>
  <si>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</si>
  <si>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</si>
  <si>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</si>
  <si>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</si>
  <si>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</si>
  <si>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</si>
  <si>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</si>
  <si>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</si>
  <si>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</si>
  <si>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</si>
  <si>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</si>
  <si>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</si>
  <si>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</si>
  <si>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</si>
  <si>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</si>
  <si>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</si>
  <si>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</si>
  <si>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</si>
  <si>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</si>
  <si>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</si>
  <si>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</si>
  <si>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</si>
  <si>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</si>
  <si>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</si>
  <si>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</si>
  <si>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</si>
  <si>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</si>
  <si>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</si>
  <si>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</si>
  <si>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</si>
  <si>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</si>
  <si>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</si>
  <si>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</si>
  <si>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</si>
  <si>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</si>
  <si>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</si>
  <si>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</si>
  <si>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</si>
  <si>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</si>
  <si>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</si>
  <si>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</si>
  <si>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</si>
  <si>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</si>
  <si>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</si>
  <si>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</si>
  <si>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</si>
  <si>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</si>
  <si>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</si>
  <si>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</si>
  <si>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</si>
  <si>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</si>
  <si>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</si>
  <si>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</si>
  <si>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</si>
  <si>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</si>
  <si>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</si>
  <si>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</si>
  <si>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</si>
  <si>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</si>
  <si>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</si>
  <si>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</si>
  <si>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</si>
  <si>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</si>
  <si>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</si>
  <si>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</si>
  <si>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</si>
  <si>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</si>
  <si>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</si>
  <si>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</si>
  <si>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</si>
  <si>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</si>
  <si>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</si>
  <si>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</si>
  <si>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</si>
  <si>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</si>
  <si>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</si>
  <si>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</si>
  <si>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</si>
  <si>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</si>
  <si>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</si>
  <si>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</si>
  <si>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</si>
  <si>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</si>
  <si>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</si>
  <si>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</si>
  <si>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</si>
  <si>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</si>
  <si>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</si>
  <si>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</si>
  <si>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</si>
  <si>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</si>
  <si>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</si>
  <si>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</si>
  <si>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</si>
  <si>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</si>
  <si>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</si>
  <si>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</si>
  <si>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</si>
  <si>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</si>
  <si>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</si>
  <si>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</si>
  <si>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</si>
  <si>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</si>
  <si>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</si>
  <si>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</si>
  <si>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</si>
  <si>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</si>
  <si>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</si>
  <si>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</si>
  <si>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</si>
  <si>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</si>
  <si>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</si>
  <si>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</si>
  <si>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</si>
  <si>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</si>
  <si>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</si>
  <si>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</si>
  <si>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</si>
  <si>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</si>
  <si>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</si>
  <si>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</si>
  <si>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</si>
  <si>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</si>
  <si>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</si>
  <si>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</si>
  <si>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</si>
  <si>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</si>
  <si>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</si>
  <si>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</si>
  <si>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</si>
  <si>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</si>
  <si>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</si>
  <si>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</si>
  <si>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</si>
  <si>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</si>
  <si>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</si>
  <si>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</si>
  <si>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</si>
  <si>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</si>
  <si>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</si>
  <si>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</si>
  <si>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</si>
  <si>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</si>
  <si>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</si>
  <si>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</si>
  <si>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</si>
  <si>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</si>
  <si>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</si>
  <si>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</si>
  <si>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</si>
  <si>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</si>
  <si>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</si>
  <si>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</si>
  <si>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</si>
  <si>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</si>
  <si>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</si>
  <si>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</si>
  <si>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</si>
  <si>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</si>
  <si>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</si>
  <si>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</si>
  <si>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</si>
  <si>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</si>
  <si>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</si>
  <si>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</si>
  <si>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</si>
  <si>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</si>
  <si>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</si>
  <si>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</si>
  <si>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</si>
  <si>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</si>
  <si>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</si>
  <si>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</si>
  <si>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</si>
  <si>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</si>
  <si>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</si>
  <si>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</si>
  <si>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</si>
  <si>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</si>
  <si>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</si>
  <si>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</si>
  <si>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</si>
  <si>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</si>
  <si>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</si>
  <si>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</si>
  <si>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</si>
  <si>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</si>
  <si>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</si>
  <si>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</si>
  <si>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</si>
  <si>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</si>
  <si>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</si>
  <si>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</si>
  <si>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</si>
  <si>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</si>
  <si>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</si>
  <si>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</si>
  <si>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</si>
  <si>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</si>
  <si>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</si>
  <si>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</si>
  <si>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</si>
  <si>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</si>
  <si>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</si>
  <si>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</si>
  <si>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</si>
  <si>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</si>
  <si>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</si>
  <si>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</si>
  <si>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</si>
  <si>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</si>
  <si>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</si>
  <si>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</si>
  <si>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</si>
  <si>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</si>
  <si>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</si>
  <si>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</si>
  <si>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</si>
  <si>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</si>
  <si>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</si>
  <si>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</si>
  <si>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</si>
  <si>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</si>
  <si>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</si>
  <si>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</si>
  <si>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</si>
  <si>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</si>
  <si>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</si>
  <si>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</si>
  <si>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</si>
  <si>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</si>
  <si>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</si>
  <si>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</si>
  <si>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</si>
  <si>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</si>
  <si>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</si>
  <si>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</si>
  <si>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</si>
  <si>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</si>
  <si>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</si>
  <si>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</si>
  <si>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</si>
  <si>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</si>
  <si>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</si>
  <si>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</si>
  <si>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</si>
  <si>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</si>
  <si>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</si>
  <si>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</si>
  <si>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</si>
  <si>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</si>
  <si>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</si>
  <si>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</si>
  <si>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</si>
  <si>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</si>
  <si>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</si>
  <si>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2021-52-52001572020</t>
  </si>
  <si>
    <t xml:space="preserve">INSTITUTO COLOMBIANO DE BIENESTAR FAMILIAR </t>
  </si>
  <si>
    <t>147</t>
  </si>
  <si>
    <t>128</t>
  </si>
  <si>
    <t>638</t>
  </si>
  <si>
    <t>639</t>
  </si>
  <si>
    <t>657</t>
  </si>
  <si>
    <t>BRINDAR ATENCIÓN A LA PRIMERA INFANCIA, NIÑOS Y NIÑAS MENORES DE CINCO (5) AÑOS DE FAMILIAS EN SITAUCIÓN CON VULNERABILIDAD ECONOMICA, SOCIAL, CULTURAL, NUTRICIONAL Y PSOCOTECNICA, A TRAVÉS DE LOS HCB MODALIDAD DE 0-5 AÑOS, EN LAS SIGUIENTES FORMAS DE ATENCIÓN: FAMILIARES, MULTIPLES, GRUPALES Y EN LA MODALIDAD FAMI, APOYAR A LAS FAMILIAS EN DESARROLLO CON MUJERES GESTANTES , MADRES LACTANTES, NIÑOS Y NIÑAS MENORES DE (2) DOS AÑOS QUE SE ENCUENTRAN EN VULNERABILIDAD PSICOAFECTIVA, NUTRICIONAL, ECONÓMICA Y SOCIAL</t>
  </si>
  <si>
    <t xml:space="preserve">BRINDAR ATENCIÓN A LA PRIMERA INFANCIA, NIÑOS Y NIÑAS MENORES DE CINCO (5) AÑOS DE FAMILIAS EN  SITUACIÓN DE VULNERABILIDAD ECONÓMICA, SOCIAL, CULTURAL, NUTRICIONAL  Y PSICOAFECTIVA, A TRAVES DE LOS HCB MODALIDAD 0-5 AÑOS, EN LAS SIGUIENTES FORMAS DE ATENCI{ON: FAMILIARES, MULTIPLES, GRUPALES, EMPRESARIALES Y EN LA MODALIDAD FAMI, DE CONFORMIDAD CON LOS LINEAMIENTOS, ESTANDARES Y DIRECTRICES QUE EL ICBF EXPIDA PARA LAS MISMAS </t>
  </si>
  <si>
    <t>ATENDER A LOS NIÑOS Y NIÑAS MENORES DE CINCO (5) AÑOS O HASTA SU INGRESO AL GRADO DE TRANSICIÓN Y A MUJERES GESTANTES Y EN EL PERIODO DE LACTANCIA EN LOS SERVICIO DE EDUCACIÓN INICIAL Y CUIDADO CON EL FIN DE PROMOVER EL DESARROLLO INTEGRAL DE LA PRIMERA INFANCIACON CALIDAD, DE CONFORMIDAD CON LOS LINEMAIENTOS, LAS DIRECTRICES Y PARAMETROS ESTABLECIDOS POR EL ICBF.</t>
  </si>
  <si>
    <t xml:space="preserve">ATENDER A LOS NIÑOS Y NIÑAS MENORES DE CINCO (5) AÑOS O HASTA SU INGRESO AL GRADO DE TRANSICIÓN, EN LOS SERVICIOS DE EDUCACIÓN INICIAL Y CUIDADO, CON EL FIN DE PROMOVER EL DESARROLLO INTEGRAL DE LA PRIMERA INFANCIA CON CALIDAD DE CONFORMIDAD CON LOS LINEAMIENTOS LAS DIRECTRICES Y PARAMETROS ESTABLECIDOS POR EL ICBF </t>
  </si>
  <si>
    <t xml:space="preserve">ERICA YANETH CHAVES CHUNATA </t>
  </si>
  <si>
    <t>MISTARES 1 CASA 41 IPIALES NARIÑO</t>
  </si>
  <si>
    <t>3164744980-3015974253</t>
  </si>
  <si>
    <t>funda_america@hotmail.com</t>
  </si>
  <si>
    <t>Prestar los servicios de educación inicial len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</si>
</sst>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5"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164"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xr:uid="{59D38E7C-4C8C-4C0E-995C-5E79B363184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52"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110</v>
      </c>
      <c r="I15" s="32" t="s">
        <v>2624</v>
      </c>
      <c r="J15" s="108" t="s">
        <v>2626</v>
      </c>
      <c r="L15" s="216" t="s">
        <v>8</v>
      </c>
      <c r="M15" s="21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3" t="s">
        <v>2639</v>
      </c>
      <c r="I19" s="137" t="s">
        <v>11</v>
      </c>
      <c r="J19" s="138" t="s">
        <v>10</v>
      </c>
      <c r="K19" s="138" t="s">
        <v>2609</v>
      </c>
      <c r="L19" s="138" t="s">
        <v>1161</v>
      </c>
      <c r="M19" s="138" t="s">
        <v>1162</v>
      </c>
      <c r="N19" s="139" t="s">
        <v>2610</v>
      </c>
      <c r="O19" s="134"/>
      <c r="Q19" s="51"/>
      <c r="R19" s="51"/>
    </row>
    <row r="20" spans="1:23" ht="30" customHeight="1" x14ac:dyDescent="0.25">
      <c r="A20" s="9"/>
      <c r="B20" s="109">
        <v>837000762</v>
      </c>
      <c r="C20" s="5"/>
      <c r="D20" s="73"/>
      <c r="E20" s="5"/>
      <c r="F20" s="5"/>
      <c r="G20" s="5"/>
      <c r="H20" s="193"/>
      <c r="I20" s="145" t="s">
        <v>110</v>
      </c>
      <c r="J20" s="146" t="s">
        <v>769</v>
      </c>
      <c r="K20" s="147">
        <v>715152400</v>
      </c>
      <c r="L20" s="148">
        <v>44193</v>
      </c>
      <c r="M20" s="148">
        <v>44561</v>
      </c>
      <c r="N20" s="132">
        <f>+(M20-L20)/30</f>
        <v>12.266666666666667</v>
      </c>
      <c r="O20" s="135"/>
      <c r="U20" s="131"/>
      <c r="V20" s="105">
        <f ca="1">NOW()</f>
        <v>44193.976770486108</v>
      </c>
      <c r="W20" s="105">
        <f ca="1">NOW()</f>
        <v>44193.976770486108</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6"/>
      <c r="I37" s="127"/>
      <c r="J37" s="127"/>
      <c r="K37" s="127"/>
      <c r="L37" s="127"/>
      <c r="M37" s="127"/>
      <c r="N37" s="127"/>
      <c r="O37" s="128"/>
    </row>
    <row r="38" spans="1:16" ht="21" customHeight="1" x14ac:dyDescent="0.25">
      <c r="A38" s="9"/>
      <c r="B38" s="185" t="str">
        <f>VLOOKUP(B20,EAS!A2:B1439,2,0)</f>
        <v>FUNDACION AMERICA</v>
      </c>
      <c r="C38" s="185"/>
      <c r="D38" s="185"/>
      <c r="E38" s="185"/>
      <c r="F38" s="185"/>
      <c r="G38" s="5"/>
      <c r="H38" s="129"/>
      <c r="I38" s="197" t="s">
        <v>7</v>
      </c>
      <c r="J38" s="197"/>
      <c r="K38" s="197"/>
      <c r="L38" s="197"/>
      <c r="M38" s="197"/>
      <c r="N38" s="197"/>
      <c r="O38" s="130"/>
    </row>
    <row r="39" spans="1:16" ht="42.95" customHeight="1" thickBot="1" x14ac:dyDescent="0.3">
      <c r="A39" s="10"/>
      <c r="B39" s="11"/>
      <c r="C39" s="11"/>
      <c r="D39" s="11"/>
      <c r="E39" s="11"/>
      <c r="F39" s="11"/>
      <c r="G39" s="11"/>
      <c r="H39" s="10"/>
      <c r="I39" s="229" t="s">
        <v>2691</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2655</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73" t="s">
        <v>2677</v>
      </c>
      <c r="C48" s="112" t="s">
        <v>31</v>
      </c>
      <c r="D48" s="174" t="s">
        <v>2678</v>
      </c>
      <c r="E48" s="175">
        <v>40940</v>
      </c>
      <c r="F48" s="175">
        <v>41273</v>
      </c>
      <c r="G48" s="156">
        <f>IF(AND(E48&lt;&gt;"",F48&lt;&gt;""),((F48-E48)/30),"")</f>
        <v>11.1</v>
      </c>
      <c r="H48" s="177" t="s">
        <v>2683</v>
      </c>
      <c r="I48" s="176" t="s">
        <v>110</v>
      </c>
      <c r="J48" s="176" t="s">
        <v>792</v>
      </c>
      <c r="K48" s="178">
        <v>636815615</v>
      </c>
      <c r="L48" s="115" t="s">
        <v>1148</v>
      </c>
      <c r="M48" s="117">
        <v>1</v>
      </c>
      <c r="N48" s="115" t="s">
        <v>2634</v>
      </c>
      <c r="O48" s="115" t="s">
        <v>26</v>
      </c>
      <c r="P48" s="78"/>
    </row>
    <row r="49" spans="1:16" s="6" customFormat="1" ht="24.75" customHeight="1" x14ac:dyDescent="0.25">
      <c r="A49" s="140">
        <v>2</v>
      </c>
      <c r="B49" s="173" t="s">
        <v>2677</v>
      </c>
      <c r="C49" s="112" t="s">
        <v>31</v>
      </c>
      <c r="D49" s="174" t="s">
        <v>2679</v>
      </c>
      <c r="E49" s="175">
        <v>41295</v>
      </c>
      <c r="F49" s="175">
        <v>41639</v>
      </c>
      <c r="G49" s="156">
        <f t="shared" ref="G49:G50" si="2">IF(AND(E49&lt;&gt;"",F49&lt;&gt;""),((F49-E49)/30),"")</f>
        <v>11.466666666666667</v>
      </c>
      <c r="H49" s="179" t="s">
        <v>2684</v>
      </c>
      <c r="I49" s="176" t="s">
        <v>110</v>
      </c>
      <c r="J49" s="176" t="s">
        <v>792</v>
      </c>
      <c r="K49" s="178">
        <v>728767629</v>
      </c>
      <c r="L49" s="115" t="s">
        <v>1148</v>
      </c>
      <c r="M49" s="117">
        <v>1</v>
      </c>
      <c r="N49" s="115" t="s">
        <v>2634</v>
      </c>
      <c r="O49" s="115" t="s">
        <v>26</v>
      </c>
      <c r="P49" s="78"/>
    </row>
    <row r="50" spans="1:16" s="6" customFormat="1" ht="24.75" customHeight="1" x14ac:dyDescent="0.25">
      <c r="A50" s="140">
        <v>3</v>
      </c>
      <c r="B50" s="173" t="s">
        <v>2677</v>
      </c>
      <c r="C50" s="112" t="s">
        <v>31</v>
      </c>
      <c r="D50" s="174" t="s">
        <v>2680</v>
      </c>
      <c r="E50" s="175">
        <v>41999</v>
      </c>
      <c r="F50" s="175">
        <v>42369</v>
      </c>
      <c r="G50" s="156">
        <f t="shared" si="2"/>
        <v>12.333333333333334</v>
      </c>
      <c r="H50" s="177" t="s">
        <v>2685</v>
      </c>
      <c r="I50" s="176" t="s">
        <v>110</v>
      </c>
      <c r="J50" s="176" t="s">
        <v>792</v>
      </c>
      <c r="K50" s="178">
        <v>2957370573</v>
      </c>
      <c r="L50" s="115" t="s">
        <v>1148</v>
      </c>
      <c r="M50" s="117">
        <v>1</v>
      </c>
      <c r="N50" s="115" t="s">
        <v>2634</v>
      </c>
      <c r="O50" s="115" t="s">
        <v>26</v>
      </c>
      <c r="P50" s="78"/>
    </row>
    <row r="51" spans="1:16" s="6" customFormat="1" ht="24.75" customHeight="1" outlineLevel="1" x14ac:dyDescent="0.25">
      <c r="A51" s="140">
        <v>4</v>
      </c>
      <c r="B51" s="173" t="s">
        <v>2677</v>
      </c>
      <c r="C51" s="112" t="s">
        <v>31</v>
      </c>
      <c r="D51" s="174" t="s">
        <v>2681</v>
      </c>
      <c r="E51" s="175">
        <v>41999</v>
      </c>
      <c r="F51" s="175">
        <v>42369</v>
      </c>
      <c r="G51" s="156">
        <f t="shared" ref="G51:G107" si="3">IF(AND(E51&lt;&gt;"",F51&lt;&gt;""),((F51-E51)/30),"")</f>
        <v>12.333333333333334</v>
      </c>
      <c r="H51" s="177" t="s">
        <v>2685</v>
      </c>
      <c r="I51" s="176" t="s">
        <v>110</v>
      </c>
      <c r="J51" s="176" t="s">
        <v>792</v>
      </c>
      <c r="K51" s="180">
        <v>741339755</v>
      </c>
      <c r="L51" s="115" t="s">
        <v>1148</v>
      </c>
      <c r="M51" s="117">
        <v>1</v>
      </c>
      <c r="N51" s="115" t="s">
        <v>2634</v>
      </c>
      <c r="O51" s="115" t="s">
        <v>26</v>
      </c>
      <c r="P51" s="78"/>
    </row>
    <row r="52" spans="1:16" s="7" customFormat="1" ht="24.75" customHeight="1" outlineLevel="1" x14ac:dyDescent="0.25">
      <c r="A52" s="141">
        <v>5</v>
      </c>
      <c r="B52" s="173" t="s">
        <v>2677</v>
      </c>
      <c r="C52" s="112" t="s">
        <v>31</v>
      </c>
      <c r="D52" s="174" t="s">
        <v>2682</v>
      </c>
      <c r="E52" s="175">
        <v>41999</v>
      </c>
      <c r="F52" s="175">
        <v>42369</v>
      </c>
      <c r="G52" s="156">
        <f t="shared" si="3"/>
        <v>12.333333333333334</v>
      </c>
      <c r="H52" s="177" t="s">
        <v>2686</v>
      </c>
      <c r="I52" s="176" t="s">
        <v>110</v>
      </c>
      <c r="J52" s="176" t="s">
        <v>792</v>
      </c>
      <c r="K52" s="180">
        <v>453972359</v>
      </c>
      <c r="L52" s="115" t="s">
        <v>1148</v>
      </c>
      <c r="M52" s="117">
        <v>1</v>
      </c>
      <c r="N52" s="115" t="s">
        <v>2634</v>
      </c>
      <c r="O52" s="115" t="s">
        <v>26</v>
      </c>
      <c r="P52" s="79"/>
    </row>
    <row r="53" spans="1:16" s="7" customFormat="1" ht="24.75" customHeight="1" outlineLevel="1" x14ac:dyDescent="0.25">
      <c r="A53" s="141">
        <v>6</v>
      </c>
      <c r="B53" s="111"/>
      <c r="C53" s="112"/>
      <c r="D53" s="110"/>
      <c r="E53" s="142"/>
      <c r="F53" s="142"/>
      <c r="G53" s="156"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6"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2656</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20"/>
      <c r="E114" s="142"/>
      <c r="F114" s="142"/>
      <c r="G114" s="156" t="str">
        <f>IF(AND(E114&lt;&gt;"",F114&lt;&gt;""),((F114-E114)/30),"")</f>
        <v/>
      </c>
      <c r="H114" s="122"/>
      <c r="I114" s="121"/>
      <c r="J114" s="121"/>
      <c r="K114" s="123"/>
      <c r="L114" s="100" t="str">
        <f>+IF(AND(K114&gt;0,O114="Ejecución"),(K114/877802)*Tabla28[[#This Row],[% participación]],IF(AND(K114&gt;0,O114&lt;&gt;"Ejecución"),"-",""))</f>
        <v/>
      </c>
      <c r="M114" s="124"/>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2660</v>
      </c>
      <c r="B163" s="247"/>
      <c r="C163" s="247"/>
      <c r="D163" s="247"/>
      <c r="E163" s="248"/>
      <c r="F163" s="249" t="s">
        <v>2661</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2658</v>
      </c>
      <c r="C168" s="230"/>
      <c r="D168" s="230"/>
      <c r="E168" s="8"/>
      <c r="F168" s="5"/>
      <c r="H168" s="81" t="s">
        <v>2657</v>
      </c>
      <c r="I168" s="253"/>
      <c r="J168" s="254"/>
      <c r="K168" s="254"/>
      <c r="L168" s="254"/>
      <c r="M168" s="254"/>
      <c r="N168" s="254"/>
      <c r="O168" s="25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2668</v>
      </c>
      <c r="B172" s="188"/>
      <c r="C172" s="188"/>
      <c r="D172" s="188"/>
      <c r="E172" s="188"/>
      <c r="F172" s="188"/>
      <c r="G172" s="188"/>
      <c r="H172" s="188"/>
      <c r="I172" s="188"/>
      <c r="J172" s="188"/>
      <c r="K172" s="188"/>
      <c r="L172" s="188"/>
      <c r="M172" s="188"/>
      <c r="N172" s="188"/>
      <c r="O172" s="189"/>
      <c r="P172" s="76"/>
    </row>
    <row r="173" spans="1:28" ht="15" customHeight="1" x14ac:dyDescent="0.25">
      <c r="A173" s="202" t="s">
        <v>2674</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225" t="s">
        <v>2675</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2672</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2669</v>
      </c>
      <c r="C179" s="228"/>
      <c r="D179" s="228"/>
      <c r="E179" s="167">
        <v>0.02</v>
      </c>
      <c r="F179" s="166"/>
      <c r="G179" s="161" t="str">
        <f>IF(F179&gt;0,SUM(E179+F179),"")</f>
        <v/>
      </c>
      <c r="H179" s="5"/>
      <c r="I179" s="228" t="s">
        <v>2671</v>
      </c>
      <c r="J179" s="228"/>
      <c r="K179" s="228"/>
      <c r="L179" s="228"/>
      <c r="M179" s="168">
        <v>0.02</v>
      </c>
      <c r="O179" s="8"/>
      <c r="Q179" s="19"/>
      <c r="R179" s="155">
        <f>IF(M179&gt;0,SUM(L179+M179),"")</f>
        <v>0.02</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209" t="s">
        <v>2628</v>
      </c>
      <c r="L185" s="209"/>
      <c r="M185" s="94">
        <f>+J185*(SUM(K20:K35))</f>
        <v>14303048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81">
        <v>41968</v>
      </c>
      <c r="D193" s="5"/>
      <c r="E193" s="182">
        <v>2564</v>
      </c>
      <c r="F193" s="5"/>
      <c r="G193" s="5"/>
      <c r="H193" s="182" t="s">
        <v>2687</v>
      </c>
      <c r="J193" s="5"/>
      <c r="K193" s="181">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2659</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3" t="s">
        <v>2688</v>
      </c>
      <c r="J211" s="27" t="s">
        <v>2622</v>
      </c>
      <c r="K211" s="183" t="s">
        <v>2688</v>
      </c>
      <c r="L211" s="21"/>
      <c r="M211" s="21"/>
      <c r="N211" s="21"/>
      <c r="O211" s="8"/>
    </row>
    <row r="212" spans="1:15" x14ac:dyDescent="0.25">
      <c r="A212" s="9"/>
      <c r="B212" s="27" t="s">
        <v>2619</v>
      </c>
      <c r="C212" s="144" t="s">
        <v>2687</v>
      </c>
      <c r="D212" s="21"/>
      <c r="G212" s="27" t="s">
        <v>2621</v>
      </c>
      <c r="H212" s="183" t="s">
        <v>2689</v>
      </c>
      <c r="J212" s="27" t="s">
        <v>2623</v>
      </c>
      <c r="K212" s="182"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PC</cp:lastModifiedBy>
  <cp:lastPrinted>2020-12-29T04:27:13Z</cp:lastPrinted>
  <dcterms:created xsi:type="dcterms:W3CDTF">2020-10-14T21:57:42Z</dcterms:created>
  <dcterms:modified xsi:type="dcterms:W3CDTF">2020-12-29T04:27:30Z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